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45" windowHeight="11580" tabRatio="769" activeTab="0"/>
  </bookViews>
  <sheets>
    <sheet name="データ入力表" sheetId="1" r:id="rId1"/>
    <sheet name="データ入力見本" sheetId="2" r:id="rId2"/>
    <sheet name="グラフ見本" sheetId="3" r:id="rId3"/>
    <sheet name="グラフ作成用データ" sheetId="4" r:id="rId4"/>
  </sheets>
  <definedNames>
    <definedName name="_xlnm.Print_Area" localSheetId="1">'データ入力見本'!$A$1:$N$177</definedName>
    <definedName name="_xlnm.Print_Area" localSheetId="0">'データ入力表'!$A$1:$N$177</definedName>
  </definedNames>
  <calcPr fullCalcOnLoad="1"/>
</workbook>
</file>

<file path=xl/sharedStrings.xml><?xml version="1.0" encoding="utf-8"?>
<sst xmlns="http://schemas.openxmlformats.org/spreadsheetml/2006/main" count="1004" uniqueCount="272">
  <si>
    <t>事業費</t>
  </si>
  <si>
    <t>事業収入（館の事業による収入）</t>
  </si>
  <si>
    <t>① 設置団体の人口、圏域人口</t>
  </si>
  <si>
    <t>② ホール・劇場の規模</t>
  </si>
  <si>
    <t>ホール・劇場1</t>
  </si>
  <si>
    <t>ホール・劇場2</t>
  </si>
  <si>
    <t>ホール・劇場3</t>
  </si>
  <si>
    <t xml:space="preserve">ホール・劇場4 </t>
  </si>
  <si>
    <t>名称を記入→</t>
  </si>
  <si>
    <t>名称を記入→</t>
  </si>
  <si>
    <t>公立ホール・公立劇場の評価指針［データ入力表］</t>
  </si>
  <si>
    <t>計算式（※記入する必要はありません）</t>
  </si>
  <si>
    <t>(1) 基礎データ</t>
  </si>
  <si>
    <t>(2) 事業本数、公演回数、観客数等</t>
  </si>
  <si>
    <t>2005年度</t>
  </si>
  <si>
    <t>2006年度</t>
  </si>
  <si>
    <t>② 創造系自主事業</t>
  </si>
  <si>
    <t>③ 普及系事業①（ワークショップ、講座等）</t>
  </si>
  <si>
    <t>④ 普及系事業②（アウトリーチ）</t>
  </si>
  <si>
    <t>⑤ 市民参加型事業（住民が専門家の指導を受けて舞台づくりを行う事業）</t>
  </si>
  <si>
    <t>％　← 自動計算（記入不要）</t>
  </si>
  <si>
    <t>会員年間チケット販売枚数（自主公演）</t>
  </si>
  <si>
    <t>(3) チケット販売、友の会等</t>
  </si>
  <si>
    <t>⑤ チケット販売・会員サービス</t>
  </si>
  <si>
    <t>(4) 運営体制</t>
  </si>
  <si>
    <t>(5) 収入・支出</t>
  </si>
  <si>
    <t>(6) 加工データに基づいた評価指標</t>
  </si>
  <si>
    <t>鑑賞系事業の年間延べ観客数÷設置団体人口</t>
  </si>
  <si>
    <t>鑑賞系事業の年間延べ観客数÷圏域人口</t>
  </si>
  <si>
    <t>① 有効性に関する分析指標</t>
  </si>
  <si>
    <t>公演事業（鑑賞系事業+創造系事業）の年間延べ観客数</t>
  </si>
  <si>
    <t>公演事業（鑑賞系事業+創造系事業）の年間延べ座席供給数</t>
  </si>
  <si>
    <t>公演事業（鑑賞系事業+創造系事業）の年間平均入場率</t>
  </si>
  <si>
    <t>② 効率性に関する分析指標</t>
  </si>
  <si>
    <t>席　←自動計算（記入不要）</t>
  </si>
  <si>
    <t>人　←自動計算（記入不要）、下段内訳が不明の時は実数を入力</t>
  </si>
  <si>
    <t>千円　← 自動計算（入力不要）</t>
  </si>
  <si>
    <t>千円　← 自動計算（記入不要）</t>
  </si>
  <si>
    <t>□</t>
  </si>
  <si>
    <t>□</t>
  </si>
  <si>
    <t>□</t>
  </si>
  <si>
    <t>△</t>
  </si>
  <si>
    <t>A-1-⑫</t>
  </si>
  <si>
    <t>◎</t>
  </si>
  <si>
    <t>A-1-②</t>
  </si>
  <si>
    <t>○</t>
  </si>
  <si>
    <t>A-2-②</t>
  </si>
  <si>
    <t>A-2-③</t>
  </si>
  <si>
    <t>◎</t>
  </si>
  <si>
    <t>A-3-②</t>
  </si>
  <si>
    <t>△</t>
  </si>
  <si>
    <t>A-3-⑦</t>
  </si>
  <si>
    <t>A-4-③</t>
  </si>
  <si>
    <t>A-4-⑫</t>
  </si>
  <si>
    <t>□</t>
  </si>
  <si>
    <t>□</t>
  </si>
  <si>
    <t>◎</t>
  </si>
  <si>
    <t>A-10-③</t>
  </si>
  <si>
    <t>□</t>
  </si>
  <si>
    <t>△</t>
  </si>
  <si>
    <t>A-1-⑩</t>
  </si>
  <si>
    <t>□</t>
  </si>
  <si>
    <t>◎</t>
  </si>
  <si>
    <t>A-10-⑥、C-3-⑫</t>
  </si>
  <si>
    <t>□</t>
  </si>
  <si>
    <t>□</t>
  </si>
  <si>
    <t>□</t>
  </si>
  <si>
    <t>⑬ ボランティア</t>
  </si>
  <si>
    <t>○</t>
  </si>
  <si>
    <t>A-5-⑦</t>
  </si>
  <si>
    <t>□</t>
  </si>
  <si>
    <t>□</t>
  </si>
  <si>
    <t>□</t>
  </si>
  <si>
    <t>□</t>
  </si>
  <si>
    <t>○</t>
  </si>
  <si>
    <t>A-1-③</t>
  </si>
  <si>
    <t>□</t>
  </si>
  <si>
    <t>A-1-③</t>
  </si>
  <si>
    <t>A-10-④</t>
  </si>
  <si>
    <t>A-10-⑤</t>
  </si>
  <si>
    <t>○</t>
  </si>
  <si>
    <t>C-1-⑤</t>
  </si>
  <si>
    <t>◎</t>
  </si>
  <si>
    <t>C-3-③</t>
  </si>
  <si>
    <t>◎</t>
  </si>
  <si>
    <t>C-3-④</t>
  </si>
  <si>
    <t>○</t>
  </si>
  <si>
    <t>C-3-⑤</t>
  </si>
  <si>
    <t>◎</t>
  </si>
  <si>
    <t>C-3-⑥</t>
  </si>
  <si>
    <t>○</t>
  </si>
  <si>
    <t>C-3-⑦</t>
  </si>
  <si>
    <t>円　← 自動計算（記入不要）</t>
  </si>
  <si>
    <t>　うち鑑賞・創造系の事業補助金</t>
  </si>
  <si>
    <t>　うち普及系＋市民参加型の事業補助金</t>
  </si>
  <si>
    <t>　うち鑑賞・創造系事業費（公演関係経費）</t>
  </si>
  <si>
    <t>　うち普及系＋市民参加型事業費</t>
  </si>
  <si>
    <t>貸館による施設の年間延べ利用者数</t>
  </si>
  <si>
    <t>③ 貸館</t>
  </si>
  <si>
    <t>施設１</t>
  </si>
  <si>
    <t>ボランティアスタッフ登録人数</t>
  </si>
  <si>
    <t>自主財源比率①（総収入額ベース）：
（事業収入＋利用料金収入＋助成金・協賛金収入）÷総収入額</t>
  </si>
  <si>
    <t>自主財源比率②（事業費ベース）：
（自主事業の）（事業収入＋助成金・協賛金収入）÷事業費</t>
  </si>
  <si>
    <t>△</t>
  </si>
  <si>
    <t>A-1-⑫</t>
  </si>
  <si>
    <t>A-1-⑩</t>
  </si>
  <si>
    <t>会員販売数÷チケット総販売枚数</t>
  </si>
  <si>
    <t>① 鑑賞系自主事業</t>
  </si>
  <si>
    <t>A-2-②</t>
  </si>
  <si>
    <t>A-3-②</t>
  </si>
  <si>
    <t>A-4-③</t>
  </si>
  <si>
    <t>本　← 鑑賞系事業の自主公演事業で上演した作品の本数</t>
  </si>
  <si>
    <t>回　← 鑑賞系事業の自主公演事業の公演回数</t>
  </si>
  <si>
    <t>人　← 鑑賞系事業の自主公演事業の観客数</t>
  </si>
  <si>
    <t>本　← 創造系事業の自主公演事業で上演した作品の本数</t>
  </si>
  <si>
    <t>回　← 創造系事業の自主公演事業の公演回数</t>
  </si>
  <si>
    <t>人　← 創造系事業の自主公演事業の観客数</t>
  </si>
  <si>
    <t>□</t>
  </si>
  <si>
    <t>日　←休館日、保守点検日等を除いた利用可能日数</t>
  </si>
  <si>
    <t>利用可能日数</t>
  </si>
  <si>
    <t>利用日数</t>
  </si>
  <si>
    <t>利用料金収入（貸館収入）÷運営管理費</t>
  </si>
  <si>
    <t>一人当たり経費①（総支出額ベース）：
総支出額÷年間延べ総観客数・利用者数</t>
  </si>
  <si>
    <t>一人当たり経費②（設置団体の負担額ベース）：
設置団体からの収入÷年間延べ総観客数・利用者数</t>
  </si>
  <si>
    <t>チケット総販売枚数（自主公演）</t>
  </si>
  <si>
    <t>友の会等の会員数</t>
  </si>
  <si>
    <t>※非常勤スタッフは勤務日数等から常勤換算した人数を記入（内訳も同様）</t>
  </si>
  <si>
    <t>人　←住民基本台帳ベースの人口を実数で記入</t>
  </si>
  <si>
    <t>人　←圏域人口（公立ホール・公立劇場が事業や運営の対象と考える圏域の人口）を実数で記入</t>
  </si>
  <si>
    <t>人　← 各事業の参加人数の合計（同一人物の複数回参加は一人とカウント）</t>
  </si>
  <si>
    <t>総座席数</t>
  </si>
  <si>
    <t>座席数</t>
  </si>
  <si>
    <t>データ・文字情報記入</t>
  </si>
  <si>
    <t>設置団体の人口</t>
  </si>
  <si>
    <t>劇場・ホールの圏域人口</t>
  </si>
  <si>
    <t>席　←可変席のある場合は最大席数を記入</t>
  </si>
  <si>
    <t>施設名</t>
  </si>
  <si>
    <t>年間公演本数</t>
  </si>
  <si>
    <t>年間公演回数</t>
  </si>
  <si>
    <t>年間事業本数</t>
  </si>
  <si>
    <t>年間開催回数</t>
  </si>
  <si>
    <t>本　← ひとつのまとまった事業を１本としてカウント</t>
  </si>
  <si>
    <t>回　← 事業ごとの開催回数の合計</t>
  </si>
  <si>
    <t>年間実参加者数</t>
  </si>
  <si>
    <t>年間延べ参加者数</t>
  </si>
  <si>
    <t>人　← 各事業の観客、参加者数の合計</t>
  </si>
  <si>
    <t>人　← 出演者、関係者など施設を利用した人数（延べ）</t>
  </si>
  <si>
    <t>人　← 自動計算（記入不要）</t>
  </si>
  <si>
    <r>
      <t>2002</t>
    </r>
    <r>
      <rPr>
        <sz val="10"/>
        <rFont val="ＭＳ Ｐゴシック"/>
        <family val="3"/>
      </rPr>
      <t>年度</t>
    </r>
  </si>
  <si>
    <r>
      <t>2003</t>
    </r>
    <r>
      <rPr>
        <sz val="10"/>
        <rFont val="ＭＳ Ｐゴシック"/>
        <family val="3"/>
      </rPr>
      <t>年度</t>
    </r>
  </si>
  <si>
    <r>
      <t>2004</t>
    </r>
    <r>
      <rPr>
        <sz val="10"/>
        <rFont val="ＭＳ Ｐゴシック"/>
        <family val="3"/>
      </rPr>
      <t>年度</t>
    </r>
  </si>
  <si>
    <t>人　← 各事業の各開催回ごとの参加人数の合計</t>
  </si>
  <si>
    <t>人　← 各年度当初の会員数</t>
  </si>
  <si>
    <t>枚　← 各年度の会員向けチケット販売総枚数</t>
  </si>
  <si>
    <t>枚　← 会員・非会員に限らず、館でのチケット販売総枚数</t>
  </si>
  <si>
    <t>稼働率（日数ベース）</t>
  </si>
  <si>
    <t>日　← 1日の内で１コマでも利用があれば１日とカウント</t>
  </si>
  <si>
    <t>⑨ 稼働率</t>
  </si>
  <si>
    <t>設置団体からの収入</t>
  </si>
  <si>
    <t>　うち管理運営委託費</t>
  </si>
  <si>
    <t>　うち委託事業費</t>
  </si>
  <si>
    <t>館の事業による収入</t>
  </si>
  <si>
    <t>　うち公演チケット収入</t>
  </si>
  <si>
    <t>　うち普及事業等の参加費収入</t>
  </si>
  <si>
    <t>　うちその他の事業収入</t>
  </si>
  <si>
    <t>利用料金収入</t>
  </si>
  <si>
    <t>助成金・協賛金等の収入</t>
  </si>
  <si>
    <t>その他の収入</t>
  </si>
  <si>
    <t>合計</t>
  </si>
  <si>
    <t>千円　← 内訳がわかる場合に記入</t>
  </si>
  <si>
    <t>千円　← 必須</t>
  </si>
  <si>
    <t>千円　← 必須（利用料金制を導入していない場合、直営の場合も記入）</t>
  </si>
  <si>
    <t>千円　← 必須（直営の場合は館の年間予算額）</t>
  </si>
  <si>
    <t>千円　← 必須（直営の場合も記入）</t>
  </si>
  <si>
    <t>⑩ 収入内訳比率</t>
  </si>
  <si>
    <r>
      <t>5</t>
    </r>
    <r>
      <rPr>
        <sz val="10"/>
        <rFont val="ＭＳ Ｐゴシック"/>
        <family val="3"/>
      </rPr>
      <t>年間平均</t>
    </r>
  </si>
  <si>
    <t>事業支出</t>
  </si>
  <si>
    <t>　うち広告・宣伝費</t>
  </si>
  <si>
    <t>　うちその他事業費</t>
  </si>
  <si>
    <t>千円　← 内訳がわかる場合に記入（上記二つの事業費に含まれている場合は記入不要）</t>
  </si>
  <si>
    <t>人件費</t>
  </si>
  <si>
    <t>　うち職員人件費</t>
  </si>
  <si>
    <t>千円　← 必須（委託の常駐技術スタッフの人件費も含む）</t>
  </si>
  <si>
    <t>　うち技術スタッフ（常駐）の委託費</t>
  </si>
  <si>
    <t>　うち嘱託・アルバイト等人件費</t>
  </si>
  <si>
    <t>運営管理費</t>
  </si>
  <si>
    <t>　うち運営系委託費</t>
  </si>
  <si>
    <t>千円　← 内訳がわかる場合に記入（レセプショニスト、チケット販売等の委託費）</t>
  </si>
  <si>
    <t>　うち管理・メンテナンス系の委託費</t>
  </si>
  <si>
    <t>千円　← 内訳がわかる場合に記入（清掃、警備、設備メンテナンス等）</t>
  </si>
  <si>
    <t>　うち光熱水費</t>
  </si>
  <si>
    <t>　うちその他経費</t>
  </si>
  <si>
    <t>千円　← 内訳がわかる場合に記入（通信費、事務費、雑費等）</t>
  </si>
  <si>
    <t>　うち修繕費、設備・備品購入費</t>
  </si>
  <si>
    <t>その他の支出</t>
  </si>
  <si>
    <t>⑫ 運営組織</t>
  </si>
  <si>
    <t>⑩ 総収入額・収入内訳（各年度決算額）</t>
  </si>
  <si>
    <t>　うち事業系スタッフ数</t>
  </si>
  <si>
    <t>　うち施設管理系スタッフ数</t>
  </si>
  <si>
    <t>　うち舞台技術系スタッフ数</t>
  </si>
  <si>
    <t>　うち総務系スタッフ数</t>
  </si>
  <si>
    <t>総スタッフ数（常勤換算）</t>
  </si>
  <si>
    <t>　うちその他スタッフ数</t>
  </si>
  <si>
    <t>人　← 貸館、施設管理・メンテ等を担当するスタッフ数</t>
  </si>
  <si>
    <t>人　← 委託による常勤スタッフも含む</t>
  </si>
  <si>
    <t>人　← 総務、経理等の担当スタッフ数</t>
  </si>
  <si>
    <t>人</t>
  </si>
  <si>
    <t>※兼務の場合は最も主要な担当業務に記載</t>
  </si>
  <si>
    <t>※プロパー、派遣、嘱託等雇用形態の別に関係なく、館の運営に携わっているスタッフ数を記載</t>
  </si>
  <si>
    <t>※委託の場合も、舞台技術スタッフなど常勤の場合はスタッフ数にカウントする</t>
  </si>
  <si>
    <t>人　← 各年度の登録人数</t>
  </si>
  <si>
    <t>年間延べ観客数</t>
  </si>
  <si>
    <t>年間貸館延べ観客数</t>
  </si>
  <si>
    <t>年間延べ総観客数・利用者数</t>
  </si>
  <si>
    <t>年間延べ総観客数・利用者数÷設置団体人口</t>
  </si>
  <si>
    <t>年間延べ総観客数・利用者数÷圏域人口</t>
  </si>
  <si>
    <t>◎</t>
  </si>
  <si>
    <t>○</t>
  </si>
  <si>
    <t>施設2</t>
  </si>
  <si>
    <t>施設3</t>
  </si>
  <si>
    <t>施設4</t>
  </si>
  <si>
    <t>施設5</t>
  </si>
  <si>
    <t>施設6</t>
  </si>
  <si>
    <t>⑪ 総支出額・支出内訳（各年度決算額）</t>
  </si>
  <si>
    <t>⑪ 支出内訳比率</t>
  </si>
  <si>
    <t>年間延べ総観客数・利用者数÷総スタッフ数</t>
  </si>
  <si>
    <t>□</t>
  </si>
  <si>
    <t>□</t>
  </si>
  <si>
    <t>地域創造芸術ホール</t>
  </si>
  <si>
    <t>年間延べ住民参加者数</t>
  </si>
  <si>
    <t>人　← 市民参加型事業の年間延べ住民参加者数</t>
  </si>
  <si>
    <t>A-5-②</t>
  </si>
  <si>
    <t>メインホール「地域」</t>
  </si>
  <si>
    <t>演劇・ダンス劇場「創造」</t>
  </si>
  <si>
    <t>会議室１</t>
  </si>
  <si>
    <t>会議室２</t>
  </si>
  <si>
    <t>リハーサル室A</t>
  </si>
  <si>
    <t>リハーサル室B</t>
  </si>
  <si>
    <t>鑑賞系事業年間延べ観客数</t>
  </si>
  <si>
    <t>創造系事業年間延べ観客数</t>
  </si>
  <si>
    <t>普及系事業①年間延べ参加者数</t>
  </si>
  <si>
    <t>普及系事業②年間延べ参加者数</t>
  </si>
  <si>
    <t>市民参加型事業年間延べ住民参加者数</t>
  </si>
  <si>
    <t>貸館の年間延べ観客数</t>
  </si>
  <si>
    <t>貸館による施設の年間延べ利用者数</t>
  </si>
  <si>
    <t>年間延べ総観客数・利用者数</t>
  </si>
  <si>
    <t>2006</t>
  </si>
  <si>
    <t>2004</t>
  </si>
  <si>
    <t>2005</t>
  </si>
  <si>
    <t>観客数・利用者数の推移①</t>
  </si>
  <si>
    <t>観客数・利用者数の推移②</t>
  </si>
  <si>
    <t>施設稼働率の推移</t>
  </si>
  <si>
    <t>収入内訳の推移</t>
  </si>
  <si>
    <t>設置団体からの収入</t>
  </si>
  <si>
    <t>館の事業による収入</t>
  </si>
  <si>
    <t>助成金・協賛金等の収入</t>
  </si>
  <si>
    <t>その他の収入</t>
  </si>
  <si>
    <t>利用料金収入（貸館収入）</t>
  </si>
  <si>
    <t>支出内訳の推移</t>
  </si>
  <si>
    <t>事業費</t>
  </si>
  <si>
    <t>その他支出</t>
  </si>
  <si>
    <r>
      <t>5</t>
    </r>
    <r>
      <rPr>
        <sz val="9"/>
        <rFont val="ＭＳ Ｐゴシック"/>
        <family val="3"/>
      </rPr>
      <t>年間の平均収入内訳</t>
    </r>
  </si>
  <si>
    <t>5年間の平均支出内訳</t>
  </si>
  <si>
    <t>※「データ入力見本」に該当データを入力すれば、ピンク色のセルは自動的に当該数字がコピーされます。</t>
  </si>
  <si>
    <t>◎：基本評価ユニットの指標、○：標準評価ユニットの指標、△：参考評価ユニットの指標、□：指標計算に必要なデータ</t>
  </si>
  <si>
    <t>該当する戦略・評価ユニットの番号</t>
  </si>
  <si>
    <t>公立ホール・公立劇場の評価指針［データ入力見本］</t>
  </si>
  <si>
    <r>
      <t>人　</t>
    </r>
    <r>
      <rPr>
        <sz val="9"/>
        <rFont val="ＭＳ Ｐ明朝"/>
        <family val="1"/>
      </rPr>
      <t>← 創造、鑑賞、普及・アウトリーチ、市民参加等の事業、広報、営業等を担当するスタッフ数</t>
    </r>
  </si>
  <si>
    <r>
      <t xml:space="preserve">席 </t>
    </r>
    <r>
      <rPr>
        <sz val="9"/>
        <rFont val="ＭＳ Ｐ明朝"/>
        <family val="1"/>
      </rPr>
      <t>←鑑賞系事業、創造系事業各々の公演回数と座席数を掛け合わせた総和を計算して入力</t>
    </r>
  </si>
  <si>
    <r>
      <t xml:space="preserve">席 </t>
    </r>
    <r>
      <rPr>
        <sz val="9"/>
        <rFont val="ＭＳ Ｐ明朝"/>
        <family val="1"/>
      </rPr>
      <t>←鑑賞系事業、創造系事業各々の公演回数と座席数を掛け合わせた総和を計算して入力</t>
    </r>
  </si>
  <si>
    <t>年間実施回数</t>
  </si>
  <si>
    <t>友の会等の入会者数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</si>
</sst>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_ "/>
    <numFmt numFmtId="179" formatCode="0.00_ "/>
    <numFmt numFmtId="180" formatCode="0.0_ "/>
    <numFmt numFmtId="181" formatCode="#,##0.000;[Red]\-#,##0.000"/>
    <numFmt numFmtId="182" formatCode="0.000%"/>
    <numFmt numFmtId="183" formatCode="#,##0_ ;[Red]\-#,##0\ "/>
    <numFmt numFmtId="184" formatCode="#,##0.00_ ;[Red]\-#,##0.00\ "/>
    <numFmt numFmtId="185" formatCode="#,##0_);[Red]\(#,##0\)"/>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明朝"/>
      <family val="1"/>
    </font>
    <font>
      <sz val="11"/>
      <name val="ＭＳ 明朝"/>
      <family val="1"/>
    </font>
    <font>
      <sz val="7"/>
      <name val="ＭＳ 明朝"/>
      <family val="1"/>
    </font>
    <font>
      <sz val="8"/>
      <name val="ＭＳ 明朝"/>
      <family val="1"/>
    </font>
    <font>
      <sz val="9"/>
      <name val="ＭＳ 明朝"/>
      <family val="1"/>
    </font>
    <font>
      <sz val="10"/>
      <name val="ＭＳ Ｐゴシック"/>
      <family val="3"/>
    </font>
    <font>
      <b/>
      <sz val="12"/>
      <name val="ＭＳ Ｐゴシック"/>
      <family val="3"/>
    </font>
    <font>
      <b/>
      <sz val="10"/>
      <name val="ＭＳ Ｐゴシック"/>
      <family val="3"/>
    </font>
    <font>
      <sz val="11"/>
      <name val="ＭＳ ゴシック"/>
      <family val="3"/>
    </font>
    <font>
      <b/>
      <sz val="12"/>
      <name val="Verdana"/>
      <family val="2"/>
    </font>
    <font>
      <b/>
      <sz val="10"/>
      <name val="Verdana"/>
      <family val="2"/>
    </font>
    <font>
      <sz val="10"/>
      <name val="Verdana"/>
      <family val="2"/>
    </font>
    <font>
      <sz val="10"/>
      <name val="ＭＳ Ｐ明朝"/>
      <family val="1"/>
    </font>
    <font>
      <sz val="9"/>
      <name val="ＭＳ Ｐ明朝"/>
      <family val="1"/>
    </font>
    <font>
      <sz val="10"/>
      <name val="Arial"/>
      <family val="2"/>
    </font>
    <font>
      <sz val="11"/>
      <name val="Arial"/>
      <family val="2"/>
    </font>
    <font>
      <sz val="12"/>
      <name val="Verdana"/>
      <family val="2"/>
    </font>
    <font>
      <sz val="10"/>
      <color indexed="10"/>
      <name val="ＭＳ ゴシック"/>
      <family val="3"/>
    </font>
    <font>
      <sz val="9"/>
      <name val="ＭＳ Ｐゴシック"/>
      <family val="3"/>
    </font>
    <font>
      <sz val="9"/>
      <name val="Arial"/>
      <family val="2"/>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75"/>
      <color indexed="8"/>
      <name val="Arial"/>
      <family val="2"/>
    </font>
    <font>
      <sz val="10.75"/>
      <color indexed="8"/>
      <name val="ＭＳ Ｐゴシック"/>
      <family val="3"/>
    </font>
    <font>
      <sz val="9.2"/>
      <color indexed="8"/>
      <name val="Arial"/>
      <family val="2"/>
    </font>
    <font>
      <sz val="8"/>
      <color indexed="8"/>
      <name val="ＭＳ Ｐ明朝"/>
      <family val="1"/>
    </font>
    <font>
      <sz val="11"/>
      <color indexed="8"/>
      <name val="Arial"/>
      <family val="2"/>
    </font>
    <font>
      <sz val="12"/>
      <color indexed="8"/>
      <name val="ＭＳ Ｐゴシック"/>
      <family val="3"/>
    </font>
    <font>
      <sz val="10"/>
      <color indexed="8"/>
      <name val="Arial"/>
      <family val="2"/>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22"/>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style="thin"/>
      <right>
        <color indexed="63"/>
      </right>
      <top style="thin"/>
      <bottom style="thin"/>
    </border>
    <border>
      <left style="medium"/>
      <right style="medium"/>
      <top style="medium"/>
      <bottom style="medium"/>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style="medium"/>
      <top style="hair"/>
      <bottom style="medium"/>
    </border>
    <border>
      <left style="hair"/>
      <right style="hair"/>
      <top>
        <color indexed="63"/>
      </top>
      <bottom style="hair"/>
    </border>
    <border>
      <left style="hair"/>
      <right style="medium"/>
      <top>
        <color indexed="63"/>
      </top>
      <bottom style="hair"/>
    </border>
    <border>
      <left style="medium"/>
      <right style="hair"/>
      <top>
        <color indexed="63"/>
      </top>
      <bottom style="hair"/>
    </border>
    <border>
      <left style="medium"/>
      <right style="hair"/>
      <top style="hair"/>
      <bottom style="medium"/>
    </border>
    <border>
      <left style="hair"/>
      <right style="hair"/>
      <top style="hair"/>
      <bottom style="mediu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thin"/>
      <right style="thin"/>
      <top style="hair"/>
      <bottom style="hair"/>
    </border>
    <border>
      <left style="thin"/>
      <right>
        <color indexed="63"/>
      </right>
      <top style="thin"/>
      <bottom style="hair"/>
    </border>
    <border>
      <left style="hair"/>
      <right>
        <color indexed="63"/>
      </right>
      <top style="medium"/>
      <bottom style="medium"/>
    </border>
    <border>
      <left style="medium"/>
      <right>
        <color indexed="63"/>
      </right>
      <top>
        <color indexed="63"/>
      </top>
      <bottom>
        <color indexed="63"/>
      </bottom>
    </border>
    <border>
      <left style="medium"/>
      <right style="medium"/>
      <top style="medium"/>
      <bottom style="hair"/>
    </border>
    <border>
      <left style="medium"/>
      <right style="medium"/>
      <top style="hair"/>
      <bottom style="hair"/>
    </border>
    <border>
      <left style="medium"/>
      <right style="medium"/>
      <top style="hair"/>
      <bottom style="medium"/>
    </border>
    <border>
      <left style="thin"/>
      <right style="thin"/>
      <top style="thin"/>
      <bottom style="hair"/>
    </border>
    <border>
      <left style="thin"/>
      <right style="thin"/>
      <top style="hair"/>
      <bottom style="thin"/>
    </border>
    <border>
      <left style="thin"/>
      <right style="thin"/>
      <top>
        <color indexed="63"/>
      </top>
      <bottom style="thin"/>
    </border>
    <border>
      <left style="thin"/>
      <right style="hair"/>
      <top style="thin"/>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thin"/>
      <bottom style="thin"/>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hair"/>
    </border>
    <border>
      <left style="thin"/>
      <right style="hair"/>
      <top style="thin"/>
      <bottom style="hair"/>
    </border>
    <border>
      <left style="thin"/>
      <right style="hair"/>
      <top style="hair"/>
      <bottom style="thin"/>
    </border>
    <border>
      <left style="medium"/>
      <right>
        <color indexed="63"/>
      </right>
      <top style="medium"/>
      <bottom style="medium"/>
    </border>
    <border>
      <left style="thin"/>
      <right style="hair"/>
      <top style="thin"/>
      <bottom style="medium"/>
    </border>
    <border>
      <left style="hair"/>
      <right style="hair"/>
      <top style="thin"/>
      <bottom style="medium"/>
    </border>
    <border>
      <left style="hair"/>
      <right style="thin"/>
      <top style="thin"/>
      <bottom style="medium"/>
    </border>
    <border>
      <left style="thin"/>
      <right style="hair"/>
      <top>
        <color indexed="63"/>
      </top>
      <bottom style="medium"/>
    </border>
    <border>
      <left style="hair"/>
      <right style="thin"/>
      <top>
        <color indexed="63"/>
      </top>
      <bottom style="medium"/>
    </border>
    <border>
      <left style="hair"/>
      <right style="hair"/>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hair"/>
      <bottom style="thin"/>
    </border>
    <border>
      <left style="thin"/>
      <right style="hair"/>
      <top style="hair"/>
      <bottom style="hair"/>
    </border>
    <border>
      <left style="thin"/>
      <right>
        <color indexed="63"/>
      </right>
      <top>
        <color indexed="63"/>
      </top>
      <bottom>
        <color indexed="63"/>
      </bottom>
    </border>
    <border>
      <left style="hair"/>
      <right style="medium"/>
      <top style="thin"/>
      <bottom style="hair"/>
    </border>
    <border>
      <left style="hair"/>
      <right style="medium"/>
      <top style="hair"/>
      <bottom style="thin"/>
    </border>
    <border>
      <left style="hair"/>
      <right style="hair"/>
      <top style="thin"/>
      <bottom style="hair"/>
    </border>
    <border>
      <left style="hair"/>
      <right style="hair"/>
      <top style="hair"/>
      <bottom style="thin"/>
    </border>
    <border>
      <left>
        <color indexed="63"/>
      </left>
      <right>
        <color indexed="63"/>
      </right>
      <top style="thin"/>
      <bottom style="hair"/>
    </border>
    <border>
      <left style="thin"/>
      <right style="thin"/>
      <top>
        <color indexed="63"/>
      </top>
      <bottom style="hair"/>
    </border>
    <border>
      <left style="thin"/>
      <right style="medium"/>
      <top>
        <color indexed="63"/>
      </top>
      <bottom style="hair"/>
    </border>
    <border>
      <left>
        <color indexed="63"/>
      </left>
      <right style="medium"/>
      <top style="medium"/>
      <bottom style="medium"/>
    </border>
    <border>
      <left style="thin"/>
      <right style="thin"/>
      <top style="thin"/>
      <bottom>
        <color indexed="63"/>
      </bottom>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medium"/>
      <top style="medium"/>
      <bottom style="thin"/>
    </border>
    <border>
      <left style="medium"/>
      <right style="hair"/>
      <top style="thin"/>
      <bottom style="thin"/>
    </border>
    <border>
      <left style="hair"/>
      <right style="medium"/>
      <top style="thin"/>
      <bottom style="thin"/>
    </border>
    <border>
      <left style="medium"/>
      <right style="medium"/>
      <top style="thin"/>
      <bottom style="thin"/>
    </border>
    <border>
      <left style="medium"/>
      <right style="hair"/>
      <top style="thin"/>
      <bottom style="medium"/>
    </border>
    <border>
      <left style="hair"/>
      <right style="medium"/>
      <top style="thin"/>
      <bottom style="medium"/>
    </border>
    <border>
      <left style="medium"/>
      <right style="medium"/>
      <top style="thin"/>
      <bottom style="medium"/>
    </border>
    <border>
      <left style="medium"/>
      <right style="hair"/>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pplyNumberFormat="0" applyFill="0" applyBorder="0" applyAlignment="0" applyProtection="0"/>
    <xf numFmtId="0" fontId="66" fillId="32" borderId="0" applyNumberFormat="0" applyBorder="0" applyAlignment="0" applyProtection="0"/>
  </cellStyleXfs>
  <cellXfs count="307">
    <xf numFmtId="0" fontId="0" fillId="0" borderId="0" xfId="0" applyAlignment="1">
      <alignment vertical="center"/>
    </xf>
    <xf numFmtId="38" fontId="4" fillId="0" borderId="0" xfId="49" applyFont="1" applyBorder="1" applyAlignment="1">
      <alignment vertical="center"/>
    </xf>
    <xf numFmtId="38" fontId="5" fillId="0" borderId="0" xfId="49" applyFont="1" applyBorder="1" applyAlignment="1">
      <alignment vertical="center"/>
    </xf>
    <xf numFmtId="38" fontId="5" fillId="0" borderId="10" xfId="49" applyFont="1" applyBorder="1" applyAlignment="1">
      <alignment vertical="center"/>
    </xf>
    <xf numFmtId="38" fontId="5" fillId="0" borderId="0" xfId="49" applyFont="1" applyBorder="1" applyAlignment="1">
      <alignment horizontal="center" vertical="center"/>
    </xf>
    <xf numFmtId="38" fontId="5" fillId="0" borderId="11" xfId="49" applyFont="1" applyBorder="1" applyAlignment="1">
      <alignment vertical="center"/>
    </xf>
    <xf numFmtId="38" fontId="7" fillId="0" borderId="0" xfId="49" applyFont="1" applyBorder="1" applyAlignment="1">
      <alignment horizontal="center" vertical="center" wrapText="1"/>
    </xf>
    <xf numFmtId="38" fontId="8" fillId="0" borderId="0" xfId="49" applyFont="1" applyBorder="1" applyAlignment="1">
      <alignment horizontal="center" vertical="center"/>
    </xf>
    <xf numFmtId="38" fontId="9" fillId="0" borderId="0" xfId="49" applyFont="1" applyBorder="1" applyAlignment="1">
      <alignment horizontal="center" vertical="center"/>
    </xf>
    <xf numFmtId="38" fontId="6" fillId="0" borderId="0" xfId="49" applyFont="1" applyBorder="1" applyAlignment="1">
      <alignment vertical="center"/>
    </xf>
    <xf numFmtId="38" fontId="10" fillId="0" borderId="0" xfId="49" applyFont="1" applyBorder="1" applyAlignment="1">
      <alignment vertical="center"/>
    </xf>
    <xf numFmtId="38" fontId="12" fillId="0" borderId="12" xfId="49" applyFont="1" applyBorder="1" applyAlignment="1">
      <alignment vertical="center"/>
    </xf>
    <xf numFmtId="38" fontId="10" fillId="0" borderId="13" xfId="49" applyFont="1" applyBorder="1" applyAlignment="1">
      <alignment vertical="center"/>
    </xf>
    <xf numFmtId="38" fontId="4" fillId="0" borderId="10" xfId="49" applyFont="1" applyBorder="1" applyAlignment="1">
      <alignment vertical="center"/>
    </xf>
    <xf numFmtId="38" fontId="5" fillId="0" borderId="10" xfId="49" applyFont="1" applyBorder="1" applyAlignment="1">
      <alignment horizontal="center" vertical="center"/>
    </xf>
    <xf numFmtId="38" fontId="4" fillId="33" borderId="14" xfId="49" applyFont="1" applyFill="1" applyBorder="1" applyAlignment="1">
      <alignment vertical="center"/>
    </xf>
    <xf numFmtId="38" fontId="4" fillId="0" borderId="0" xfId="49" applyFont="1" applyBorder="1" applyAlignment="1">
      <alignment horizontal="left" vertical="center"/>
    </xf>
    <xf numFmtId="38" fontId="0" fillId="0" borderId="0" xfId="49" applyFont="1" applyBorder="1" applyAlignment="1">
      <alignment vertical="center"/>
    </xf>
    <xf numFmtId="38" fontId="15" fillId="0" borderId="12" xfId="49" applyFont="1" applyBorder="1" applyAlignment="1">
      <alignment vertical="center"/>
    </xf>
    <xf numFmtId="38" fontId="16" fillId="0" borderId="0" xfId="49" applyFont="1" applyBorder="1" applyAlignment="1">
      <alignment vertical="center"/>
    </xf>
    <xf numFmtId="38" fontId="6" fillId="0" borderId="0" xfId="49" applyFont="1" applyFill="1" applyBorder="1" applyAlignment="1">
      <alignment horizontal="center" vertical="center"/>
    </xf>
    <xf numFmtId="38" fontId="5" fillId="0" borderId="0" xfId="49" applyFont="1" applyFill="1" applyBorder="1" applyAlignment="1">
      <alignment vertical="center"/>
    </xf>
    <xf numFmtId="38" fontId="4" fillId="0" borderId="15" xfId="49" applyFont="1" applyBorder="1" applyAlignment="1">
      <alignment vertical="center" wrapText="1"/>
    </xf>
    <xf numFmtId="38" fontId="4" fillId="0" borderId="16" xfId="49" applyFont="1" applyBorder="1" applyAlignment="1">
      <alignment vertical="center" wrapText="1"/>
    </xf>
    <xf numFmtId="38" fontId="4" fillId="0" borderId="17" xfId="49" applyFont="1" applyBorder="1" applyAlignment="1">
      <alignment vertical="center" wrapText="1"/>
    </xf>
    <xf numFmtId="38" fontId="5" fillId="0" borderId="0" xfId="49" applyFont="1" applyBorder="1" applyAlignment="1">
      <alignment horizontal="left" vertical="center"/>
    </xf>
    <xf numFmtId="38" fontId="17" fillId="0" borderId="0" xfId="49" applyFont="1" applyBorder="1" applyAlignment="1">
      <alignment vertical="center"/>
    </xf>
    <xf numFmtId="38" fontId="17" fillId="0" borderId="10" xfId="49" applyFont="1" applyBorder="1" applyAlignment="1">
      <alignment vertical="center"/>
    </xf>
    <xf numFmtId="38" fontId="17" fillId="0" borderId="0" xfId="49" applyFont="1" applyBorder="1" applyAlignment="1">
      <alignment vertical="center"/>
    </xf>
    <xf numFmtId="38" fontId="17" fillId="0" borderId="10" xfId="49" applyFont="1" applyBorder="1" applyAlignment="1">
      <alignment vertical="center"/>
    </xf>
    <xf numFmtId="38" fontId="17" fillId="0" borderId="0" xfId="49" applyFont="1" applyBorder="1" applyAlignment="1">
      <alignment horizontal="left" vertical="center"/>
    </xf>
    <xf numFmtId="38" fontId="10" fillId="0" borderId="10" xfId="49" applyFont="1" applyBorder="1" applyAlignment="1">
      <alignment vertical="center"/>
    </xf>
    <xf numFmtId="38" fontId="20" fillId="33" borderId="18" xfId="49" applyFont="1" applyFill="1" applyBorder="1" applyAlignment="1">
      <alignment vertical="center"/>
    </xf>
    <xf numFmtId="38" fontId="20" fillId="33" borderId="19" xfId="49" applyFont="1" applyFill="1" applyBorder="1" applyAlignment="1">
      <alignment vertical="center"/>
    </xf>
    <xf numFmtId="38" fontId="20" fillId="33" borderId="20" xfId="49" applyFont="1" applyFill="1" applyBorder="1" applyAlignment="1">
      <alignment vertical="center"/>
    </xf>
    <xf numFmtId="38" fontId="20" fillId="33" borderId="21" xfId="49" applyFont="1" applyFill="1" applyBorder="1" applyAlignment="1">
      <alignment vertical="center"/>
    </xf>
    <xf numFmtId="38" fontId="20" fillId="33" borderId="22" xfId="49" applyFont="1" applyFill="1" applyBorder="1" applyAlignment="1">
      <alignment vertical="center"/>
    </xf>
    <xf numFmtId="38" fontId="20" fillId="33" borderId="23" xfId="49" applyFont="1" applyFill="1" applyBorder="1" applyAlignment="1">
      <alignment vertical="center"/>
    </xf>
    <xf numFmtId="38" fontId="20" fillId="33" borderId="24" xfId="49" applyFont="1" applyFill="1" applyBorder="1" applyAlignment="1">
      <alignment vertical="center"/>
    </xf>
    <xf numFmtId="38" fontId="19" fillId="0" borderId="0" xfId="49" applyFont="1" applyBorder="1" applyAlignment="1">
      <alignment vertical="center"/>
    </xf>
    <xf numFmtId="38" fontId="19" fillId="33" borderId="25" xfId="49" applyFont="1" applyFill="1" applyBorder="1" applyAlignment="1">
      <alignment vertical="center"/>
    </xf>
    <xf numFmtId="38" fontId="19" fillId="33" borderId="26" xfId="49" applyFont="1" applyFill="1" applyBorder="1" applyAlignment="1">
      <alignment vertical="center"/>
    </xf>
    <xf numFmtId="38" fontId="19" fillId="33" borderId="27" xfId="49" applyFont="1" applyFill="1" applyBorder="1" applyAlignment="1">
      <alignment vertical="center"/>
    </xf>
    <xf numFmtId="38" fontId="19" fillId="33" borderId="28" xfId="49" applyFont="1" applyFill="1" applyBorder="1" applyAlignment="1">
      <alignment vertical="center"/>
    </xf>
    <xf numFmtId="38" fontId="19" fillId="33" borderId="29" xfId="49" applyFont="1" applyFill="1" applyBorder="1" applyAlignment="1">
      <alignment vertical="center"/>
    </xf>
    <xf numFmtId="38" fontId="19" fillId="33" borderId="24" xfId="49" applyFont="1" applyFill="1" applyBorder="1" applyAlignment="1">
      <alignment vertical="center"/>
    </xf>
    <xf numFmtId="38" fontId="20" fillId="0" borderId="0" xfId="49" applyFont="1" applyBorder="1" applyAlignment="1">
      <alignment horizontal="center" vertical="center"/>
    </xf>
    <xf numFmtId="38" fontId="20" fillId="0" borderId="10" xfId="49" applyFont="1" applyBorder="1" applyAlignment="1">
      <alignment horizontal="center" vertical="center"/>
    </xf>
    <xf numFmtId="38" fontId="10" fillId="0" borderId="16" xfId="49" applyFont="1" applyBorder="1" applyAlignment="1">
      <alignment vertical="center" wrapText="1"/>
    </xf>
    <xf numFmtId="38" fontId="10" fillId="0" borderId="17" xfId="49" applyFont="1" applyBorder="1" applyAlignment="1">
      <alignment vertical="center" wrapText="1"/>
    </xf>
    <xf numFmtId="38" fontId="10" fillId="0" borderId="16" xfId="49" applyFont="1" applyBorder="1" applyAlignment="1">
      <alignment vertical="center"/>
    </xf>
    <xf numFmtId="38" fontId="20" fillId="33" borderId="18" xfId="49" applyFont="1" applyFill="1" applyBorder="1" applyAlignment="1">
      <alignment horizontal="right" vertical="center"/>
    </xf>
    <xf numFmtId="38" fontId="20" fillId="33" borderId="19" xfId="49" applyFont="1" applyFill="1" applyBorder="1" applyAlignment="1">
      <alignment horizontal="right" vertical="center"/>
    </xf>
    <xf numFmtId="38" fontId="20" fillId="33" borderId="20" xfId="49" applyFont="1" applyFill="1" applyBorder="1" applyAlignment="1">
      <alignment horizontal="right" vertical="center"/>
    </xf>
    <xf numFmtId="38" fontId="20" fillId="33" borderId="30" xfId="49" applyFont="1" applyFill="1" applyBorder="1" applyAlignment="1">
      <alignment horizontal="right" vertical="center"/>
    </xf>
    <xf numFmtId="38" fontId="20" fillId="33" borderId="31" xfId="49" applyFont="1" applyFill="1" applyBorder="1" applyAlignment="1">
      <alignment horizontal="right" vertical="center"/>
    </xf>
    <xf numFmtId="38" fontId="20" fillId="33" borderId="32" xfId="49" applyFont="1" applyFill="1" applyBorder="1" applyAlignment="1">
      <alignment horizontal="right" vertical="center"/>
    </xf>
    <xf numFmtId="38" fontId="20" fillId="33" borderId="33" xfId="49" applyFont="1" applyFill="1" applyBorder="1" applyAlignment="1">
      <alignment horizontal="right" vertical="center"/>
    </xf>
    <xf numFmtId="38" fontId="20" fillId="33" borderId="34" xfId="49" applyFont="1" applyFill="1" applyBorder="1" applyAlignment="1">
      <alignment horizontal="right" vertical="center"/>
    </xf>
    <xf numFmtId="38" fontId="20" fillId="33" borderId="35" xfId="49" applyFont="1" applyFill="1" applyBorder="1" applyAlignment="1">
      <alignment horizontal="right" vertical="center"/>
    </xf>
    <xf numFmtId="38" fontId="20" fillId="33" borderId="28" xfId="49" applyFont="1" applyFill="1" applyBorder="1" applyAlignment="1">
      <alignment horizontal="right" vertical="center"/>
    </xf>
    <xf numFmtId="38" fontId="20" fillId="33" borderId="29" xfId="49" applyFont="1" applyFill="1" applyBorder="1" applyAlignment="1">
      <alignment horizontal="right" vertical="center"/>
    </xf>
    <xf numFmtId="38" fontId="20" fillId="33" borderId="24" xfId="49" applyFont="1" applyFill="1" applyBorder="1" applyAlignment="1">
      <alignment horizontal="right" vertical="center"/>
    </xf>
    <xf numFmtId="38" fontId="20" fillId="33" borderId="28" xfId="49" applyFont="1" applyFill="1" applyBorder="1" applyAlignment="1">
      <alignment vertical="center"/>
    </xf>
    <xf numFmtId="38" fontId="20" fillId="33" borderId="29" xfId="49" applyFont="1" applyFill="1" applyBorder="1" applyAlignment="1">
      <alignment vertical="center"/>
    </xf>
    <xf numFmtId="38" fontId="10" fillId="0" borderId="36" xfId="49" applyFont="1" applyBorder="1" applyAlignment="1">
      <alignment vertical="center" wrapText="1"/>
    </xf>
    <xf numFmtId="38" fontId="20" fillId="33" borderId="33" xfId="49" applyFont="1" applyFill="1" applyBorder="1" applyAlignment="1">
      <alignment vertical="center"/>
    </xf>
    <xf numFmtId="38" fontId="20" fillId="33" borderId="34" xfId="49" applyFont="1" applyFill="1" applyBorder="1" applyAlignment="1">
      <alignment vertical="center"/>
    </xf>
    <xf numFmtId="38" fontId="20" fillId="33" borderId="35" xfId="49" applyFont="1" applyFill="1" applyBorder="1" applyAlignment="1">
      <alignment vertical="center"/>
    </xf>
    <xf numFmtId="38" fontId="10" fillId="0" borderId="0" xfId="49" applyFont="1" applyBorder="1" applyAlignment="1">
      <alignment vertical="center" wrapText="1"/>
    </xf>
    <xf numFmtId="38" fontId="10" fillId="0" borderId="37" xfId="49" applyFont="1" applyBorder="1" applyAlignment="1">
      <alignment vertical="center" wrapText="1"/>
    </xf>
    <xf numFmtId="38" fontId="10" fillId="0" borderId="37" xfId="49" applyFont="1" applyBorder="1" applyAlignment="1">
      <alignment vertical="center"/>
    </xf>
    <xf numFmtId="38" fontId="10" fillId="0" borderId="13" xfId="49" applyFont="1" applyBorder="1" applyAlignment="1">
      <alignment vertical="center" wrapText="1"/>
    </xf>
    <xf numFmtId="38" fontId="17" fillId="0" borderId="0" xfId="49" applyFont="1" applyFill="1" applyBorder="1" applyAlignment="1">
      <alignment vertical="center"/>
    </xf>
    <xf numFmtId="38" fontId="17" fillId="0" borderId="0" xfId="49" applyFont="1" applyFill="1" applyBorder="1" applyAlignment="1">
      <alignment vertical="center"/>
    </xf>
    <xf numFmtId="38" fontId="20" fillId="33" borderId="21" xfId="49" applyFont="1" applyFill="1" applyBorder="1" applyAlignment="1">
      <alignment horizontal="right" vertical="center"/>
    </xf>
    <xf numFmtId="38" fontId="20" fillId="33" borderId="22" xfId="49" applyFont="1" applyFill="1" applyBorder="1" applyAlignment="1">
      <alignment horizontal="right" vertical="center"/>
    </xf>
    <xf numFmtId="38" fontId="20" fillId="33" borderId="23" xfId="49" applyFont="1" applyFill="1" applyBorder="1" applyAlignment="1">
      <alignment horizontal="right" vertical="center"/>
    </xf>
    <xf numFmtId="38" fontId="20" fillId="34" borderId="33" xfId="49" applyFont="1" applyFill="1" applyBorder="1" applyAlignment="1">
      <alignment horizontal="right" vertical="center"/>
    </xf>
    <xf numFmtId="38" fontId="20" fillId="34" borderId="34" xfId="49" applyFont="1" applyFill="1" applyBorder="1" applyAlignment="1">
      <alignment horizontal="right" vertical="center"/>
    </xf>
    <xf numFmtId="38" fontId="20" fillId="34" borderId="35" xfId="49" applyFont="1" applyFill="1" applyBorder="1" applyAlignment="1">
      <alignment horizontal="right" vertical="center"/>
    </xf>
    <xf numFmtId="38" fontId="4" fillId="34" borderId="14" xfId="49" applyFont="1" applyFill="1" applyBorder="1" applyAlignment="1">
      <alignment vertical="center"/>
    </xf>
    <xf numFmtId="176" fontId="20" fillId="34" borderId="33" xfId="42" applyNumberFormat="1" applyFont="1" applyFill="1" applyBorder="1" applyAlignment="1">
      <alignment horizontal="right" vertical="center"/>
    </xf>
    <xf numFmtId="176" fontId="20" fillId="34" borderId="34" xfId="42" applyNumberFormat="1" applyFont="1" applyFill="1" applyBorder="1" applyAlignment="1">
      <alignment horizontal="right" vertical="center"/>
    </xf>
    <xf numFmtId="176" fontId="20" fillId="34" borderId="18" xfId="42" applyNumberFormat="1" applyFont="1" applyFill="1" applyBorder="1" applyAlignment="1">
      <alignment horizontal="right" vertical="center"/>
    </xf>
    <xf numFmtId="176" fontId="20" fillId="34" borderId="19" xfId="42" applyNumberFormat="1" applyFont="1" applyFill="1" applyBorder="1" applyAlignment="1">
      <alignment horizontal="right" vertical="center"/>
    </xf>
    <xf numFmtId="176" fontId="20" fillId="34" borderId="20" xfId="42" applyNumberFormat="1" applyFont="1" applyFill="1" applyBorder="1" applyAlignment="1">
      <alignment horizontal="right" vertical="center"/>
    </xf>
    <xf numFmtId="176" fontId="20" fillId="34" borderId="21" xfId="42" applyNumberFormat="1" applyFont="1" applyFill="1" applyBorder="1" applyAlignment="1">
      <alignment horizontal="right" vertical="center"/>
    </xf>
    <xf numFmtId="176" fontId="20" fillId="34" borderId="22" xfId="42" applyNumberFormat="1" applyFont="1" applyFill="1" applyBorder="1" applyAlignment="1">
      <alignment horizontal="right" vertical="center"/>
    </xf>
    <xf numFmtId="176" fontId="20" fillId="34" borderId="23" xfId="42" applyNumberFormat="1" applyFont="1" applyFill="1" applyBorder="1" applyAlignment="1">
      <alignment horizontal="right" vertical="center"/>
    </xf>
    <xf numFmtId="176" fontId="20" fillId="34" borderId="28" xfId="42" applyNumberFormat="1" applyFont="1" applyFill="1" applyBorder="1" applyAlignment="1">
      <alignment horizontal="right" vertical="center"/>
    </xf>
    <xf numFmtId="176" fontId="20" fillId="34" borderId="29" xfId="42" applyNumberFormat="1" applyFont="1" applyFill="1" applyBorder="1" applyAlignment="1">
      <alignment horizontal="right" vertical="center"/>
    </xf>
    <xf numFmtId="176" fontId="20" fillId="34" borderId="24" xfId="42" applyNumberFormat="1" applyFont="1" applyFill="1" applyBorder="1" applyAlignment="1">
      <alignment horizontal="right" vertical="center"/>
    </xf>
    <xf numFmtId="176" fontId="20" fillId="34" borderId="38" xfId="42" applyNumberFormat="1" applyFont="1" applyFill="1" applyBorder="1" applyAlignment="1">
      <alignment horizontal="right" vertical="center"/>
    </xf>
    <xf numFmtId="176" fontId="20" fillId="34" borderId="14" xfId="42" applyNumberFormat="1" applyFont="1" applyFill="1" applyBorder="1" applyAlignment="1">
      <alignment horizontal="right" vertical="center"/>
    </xf>
    <xf numFmtId="38" fontId="19" fillId="0" borderId="10" xfId="49" applyFont="1" applyBorder="1" applyAlignment="1">
      <alignment horizontal="center" vertical="center"/>
    </xf>
    <xf numFmtId="9" fontId="10" fillId="0" borderId="16" xfId="42" applyFont="1" applyBorder="1" applyAlignment="1">
      <alignment vertical="center" wrapText="1"/>
    </xf>
    <xf numFmtId="38" fontId="20" fillId="0" borderId="0" xfId="49" applyFont="1" applyFill="1" applyBorder="1" applyAlignment="1">
      <alignment horizontal="right" vertical="center"/>
    </xf>
    <xf numFmtId="38" fontId="10" fillId="0" borderId="0" xfId="49" applyFont="1" applyFill="1" applyBorder="1" applyAlignment="1">
      <alignment vertical="center"/>
    </xf>
    <xf numFmtId="38" fontId="5" fillId="0" borderId="0" xfId="49" applyFont="1" applyFill="1" applyBorder="1" applyAlignment="1">
      <alignment horizontal="center" vertical="center"/>
    </xf>
    <xf numFmtId="38" fontId="17" fillId="0" borderId="39" xfId="49" applyFont="1" applyBorder="1" applyAlignment="1">
      <alignment horizontal="left" vertical="center"/>
    </xf>
    <xf numFmtId="38" fontId="10" fillId="0" borderId="17" xfId="49" applyFont="1" applyBorder="1" applyAlignment="1">
      <alignment vertical="center"/>
    </xf>
    <xf numFmtId="176" fontId="20" fillId="34" borderId="40" xfId="42" applyNumberFormat="1" applyFont="1" applyFill="1" applyBorder="1" applyAlignment="1">
      <alignment vertical="center"/>
    </xf>
    <xf numFmtId="38" fontId="20" fillId="33" borderId="14" xfId="49" applyFont="1" applyFill="1" applyBorder="1" applyAlignment="1">
      <alignment horizontal="right" vertical="center"/>
    </xf>
    <xf numFmtId="38" fontId="20" fillId="34" borderId="14" xfId="49" applyFont="1" applyFill="1" applyBorder="1" applyAlignment="1">
      <alignment vertical="center"/>
    </xf>
    <xf numFmtId="176" fontId="20" fillId="34" borderId="41" xfId="42" applyNumberFormat="1" applyFont="1" applyFill="1" applyBorder="1" applyAlignment="1">
      <alignment vertical="center"/>
    </xf>
    <xf numFmtId="176" fontId="20" fillId="34" borderId="42" xfId="42" applyNumberFormat="1" applyFont="1" applyFill="1" applyBorder="1" applyAlignment="1">
      <alignment vertical="center"/>
    </xf>
    <xf numFmtId="176" fontId="20" fillId="34" borderId="33" xfId="42" applyNumberFormat="1" applyFont="1" applyFill="1" applyBorder="1" applyAlignment="1">
      <alignment vertical="center"/>
    </xf>
    <xf numFmtId="176" fontId="20" fillId="34" borderId="34" xfId="42" applyNumberFormat="1" applyFont="1" applyFill="1" applyBorder="1" applyAlignment="1">
      <alignment vertical="center"/>
    </xf>
    <xf numFmtId="38" fontId="20" fillId="34" borderId="18" xfId="49" applyFont="1" applyFill="1" applyBorder="1" applyAlignment="1">
      <alignment horizontal="right" vertical="center"/>
    </xf>
    <xf numFmtId="38" fontId="20" fillId="34" borderId="19" xfId="49" applyFont="1" applyFill="1" applyBorder="1" applyAlignment="1">
      <alignment horizontal="right" vertical="center"/>
    </xf>
    <xf numFmtId="38" fontId="20" fillId="34" borderId="20" xfId="49" applyFont="1" applyFill="1" applyBorder="1" applyAlignment="1">
      <alignment horizontal="right" vertical="center"/>
    </xf>
    <xf numFmtId="38" fontId="20" fillId="34" borderId="40" xfId="49" applyFont="1" applyFill="1" applyBorder="1" applyAlignment="1">
      <alignment vertical="center"/>
    </xf>
    <xf numFmtId="38" fontId="10" fillId="0" borderId="10" xfId="49" applyFont="1" applyBorder="1" applyAlignment="1">
      <alignment horizontal="right" vertical="center"/>
    </xf>
    <xf numFmtId="176" fontId="20" fillId="34" borderId="35" xfId="42" applyNumberFormat="1" applyFont="1" applyFill="1" applyBorder="1" applyAlignment="1">
      <alignment vertical="center"/>
    </xf>
    <xf numFmtId="183" fontId="20" fillId="34" borderId="18" xfId="49" applyNumberFormat="1" applyFont="1" applyFill="1" applyBorder="1" applyAlignment="1">
      <alignment horizontal="right" vertical="center"/>
    </xf>
    <xf numFmtId="183" fontId="20" fillId="34" borderId="19" xfId="49" applyNumberFormat="1" applyFont="1" applyFill="1" applyBorder="1" applyAlignment="1">
      <alignment horizontal="right" vertical="center"/>
    </xf>
    <xf numFmtId="183" fontId="20" fillId="34" borderId="20" xfId="49" applyNumberFormat="1" applyFont="1" applyFill="1" applyBorder="1" applyAlignment="1">
      <alignment horizontal="right" vertical="center"/>
    </xf>
    <xf numFmtId="183" fontId="20" fillId="34" borderId="40" xfId="49" applyNumberFormat="1" applyFont="1" applyFill="1" applyBorder="1" applyAlignment="1">
      <alignment vertical="center"/>
    </xf>
    <xf numFmtId="38" fontId="10" fillId="0" borderId="36" xfId="49" applyFont="1" applyBorder="1" applyAlignment="1">
      <alignment vertical="center"/>
    </xf>
    <xf numFmtId="38" fontId="4" fillId="0" borderId="10" xfId="49" applyFont="1" applyBorder="1" applyAlignment="1">
      <alignment horizontal="center" vertical="center"/>
    </xf>
    <xf numFmtId="38" fontId="4" fillId="0" borderId="43" xfId="49" applyFont="1" applyBorder="1" applyAlignment="1">
      <alignment horizontal="center" vertical="center" wrapText="1"/>
    </xf>
    <xf numFmtId="38" fontId="4" fillId="0" borderId="36" xfId="49" applyFont="1" applyBorder="1" applyAlignment="1">
      <alignment horizontal="center" vertical="center" wrapText="1"/>
    </xf>
    <xf numFmtId="38" fontId="4" fillId="0" borderId="44" xfId="49" applyFont="1" applyBorder="1" applyAlignment="1">
      <alignment horizontal="center" vertical="center" wrapText="1"/>
    </xf>
    <xf numFmtId="38" fontId="10" fillId="0" borderId="13" xfId="49" applyFont="1" applyFill="1" applyBorder="1" applyAlignment="1">
      <alignment vertical="center"/>
    </xf>
    <xf numFmtId="38" fontId="10" fillId="0" borderId="10" xfId="49" applyFont="1" applyFill="1" applyBorder="1" applyAlignment="1">
      <alignment vertical="center"/>
    </xf>
    <xf numFmtId="38" fontId="17" fillId="0" borderId="10" xfId="49" applyFont="1" applyFill="1" applyBorder="1" applyAlignment="1">
      <alignment vertical="center"/>
    </xf>
    <xf numFmtId="38" fontId="5" fillId="0" borderId="10" xfId="49" applyFont="1" applyFill="1" applyBorder="1" applyAlignment="1">
      <alignment horizontal="center" vertical="center"/>
    </xf>
    <xf numFmtId="38" fontId="5" fillId="0" borderId="10" xfId="49" applyFont="1" applyFill="1" applyBorder="1" applyAlignment="1">
      <alignment vertical="center"/>
    </xf>
    <xf numFmtId="38" fontId="5" fillId="0" borderId="11" xfId="49" applyFont="1" applyFill="1" applyBorder="1" applyAlignment="1">
      <alignment vertical="center"/>
    </xf>
    <xf numFmtId="38" fontId="10" fillId="0" borderId="16" xfId="49" applyFont="1" applyFill="1" applyBorder="1" applyAlignment="1">
      <alignment vertical="center" wrapText="1"/>
    </xf>
    <xf numFmtId="38" fontId="10" fillId="0" borderId="17" xfId="49" applyFont="1" applyFill="1" applyBorder="1" applyAlignment="1">
      <alignment vertical="center" wrapText="1"/>
    </xf>
    <xf numFmtId="38" fontId="22" fillId="0" borderId="10" xfId="49" applyFont="1" applyBorder="1" applyAlignment="1">
      <alignment vertical="center"/>
    </xf>
    <xf numFmtId="38" fontId="4" fillId="0" borderId="17" xfId="49" applyFont="1" applyFill="1" applyBorder="1" applyAlignment="1">
      <alignment vertical="center" wrapText="1"/>
    </xf>
    <xf numFmtId="38" fontId="17" fillId="0" borderId="39" xfId="49" applyFont="1" applyFill="1" applyBorder="1" applyAlignment="1">
      <alignment horizontal="left" vertical="center"/>
    </xf>
    <xf numFmtId="38" fontId="17" fillId="0" borderId="10" xfId="49" applyFont="1" applyFill="1" applyBorder="1" applyAlignment="1">
      <alignment vertical="center"/>
    </xf>
    <xf numFmtId="38" fontId="10" fillId="0" borderId="36" xfId="49" applyFont="1" applyFill="1" applyBorder="1" applyAlignment="1">
      <alignment vertical="center" wrapText="1"/>
    </xf>
    <xf numFmtId="38" fontId="4" fillId="0" borderId="13" xfId="49" applyFont="1" applyBorder="1" applyAlignment="1">
      <alignment vertical="center" wrapText="1"/>
    </xf>
    <xf numFmtId="38" fontId="10" fillId="0" borderId="44" xfId="49" applyFont="1" applyBorder="1" applyAlignment="1">
      <alignment vertical="center" wrapText="1"/>
    </xf>
    <xf numFmtId="38" fontId="10" fillId="35" borderId="36" xfId="49" applyFont="1" applyFill="1" applyBorder="1" applyAlignment="1">
      <alignment vertical="center" wrapText="1"/>
    </xf>
    <xf numFmtId="38" fontId="10" fillId="35" borderId="43" xfId="49" applyFont="1" applyFill="1" applyBorder="1" applyAlignment="1">
      <alignment vertical="center" wrapText="1"/>
    </xf>
    <xf numFmtId="38" fontId="10" fillId="0" borderId="44" xfId="49" applyFont="1" applyBorder="1" applyAlignment="1">
      <alignment vertical="center"/>
    </xf>
    <xf numFmtId="38" fontId="10" fillId="0" borderId="37" xfId="49" applyFont="1" applyFill="1" applyBorder="1" applyAlignment="1">
      <alignment vertical="center" wrapText="1"/>
    </xf>
    <xf numFmtId="38" fontId="10" fillId="0" borderId="45" xfId="49" applyFont="1" applyFill="1" applyBorder="1" applyAlignment="1">
      <alignment vertical="center" wrapText="1"/>
    </xf>
    <xf numFmtId="38" fontId="10" fillId="36" borderId="43" xfId="49" applyFont="1" applyFill="1" applyBorder="1" applyAlignment="1">
      <alignment vertical="center" wrapText="1"/>
    </xf>
    <xf numFmtId="38" fontId="10" fillId="36" borderId="36" xfId="49" applyFont="1" applyFill="1" applyBorder="1" applyAlignment="1">
      <alignment vertical="center" wrapText="1"/>
    </xf>
    <xf numFmtId="38" fontId="10" fillId="0" borderId="44" xfId="49" applyFont="1" applyFill="1" applyBorder="1" applyAlignment="1">
      <alignment vertical="center" wrapText="1"/>
    </xf>
    <xf numFmtId="38" fontId="10" fillId="36" borderId="36" xfId="49" applyFont="1" applyFill="1" applyBorder="1" applyAlignment="1">
      <alignment vertical="center"/>
    </xf>
    <xf numFmtId="38" fontId="10" fillId="36" borderId="44" xfId="49" applyFont="1" applyFill="1" applyBorder="1" applyAlignment="1">
      <alignment vertical="center" wrapText="1"/>
    </xf>
    <xf numFmtId="38" fontId="4" fillId="0" borderId="46" xfId="49" applyFont="1" applyBorder="1" applyAlignment="1">
      <alignment horizontal="center" vertical="center"/>
    </xf>
    <xf numFmtId="38" fontId="4" fillId="0" borderId="47" xfId="49" applyFont="1" applyBorder="1" applyAlignment="1">
      <alignment vertical="center" wrapText="1"/>
    </xf>
    <xf numFmtId="38" fontId="4" fillId="0" borderId="48" xfId="49" applyFont="1" applyBorder="1" applyAlignment="1">
      <alignment vertical="center" wrapText="1"/>
    </xf>
    <xf numFmtId="38" fontId="4" fillId="0" borderId="49" xfId="49" applyFont="1" applyFill="1" applyBorder="1" applyAlignment="1">
      <alignment vertical="center" wrapText="1"/>
    </xf>
    <xf numFmtId="38" fontId="4" fillId="0" borderId="49" xfId="49" applyFont="1" applyBorder="1" applyAlignment="1">
      <alignment vertical="center" wrapText="1"/>
    </xf>
    <xf numFmtId="38" fontId="4" fillId="36" borderId="50" xfId="49" applyFont="1" applyFill="1" applyBorder="1" applyAlignment="1">
      <alignment vertical="center" wrapText="1"/>
    </xf>
    <xf numFmtId="38" fontId="4" fillId="0" borderId="50" xfId="49" applyFont="1" applyBorder="1" applyAlignment="1">
      <alignment vertical="center" wrapText="1"/>
    </xf>
    <xf numFmtId="38" fontId="10" fillId="0" borderId="15" xfId="49" applyFont="1" applyBorder="1" applyAlignment="1">
      <alignment vertical="center" wrapText="1"/>
    </xf>
    <xf numFmtId="38" fontId="10" fillId="0" borderId="51" xfId="49" applyFont="1" applyBorder="1" applyAlignment="1">
      <alignment vertical="center" wrapText="1"/>
    </xf>
    <xf numFmtId="38" fontId="10" fillId="36" borderId="43" xfId="49" applyFont="1" applyFill="1" applyBorder="1" applyAlignment="1">
      <alignment vertical="center"/>
    </xf>
    <xf numFmtId="38" fontId="10" fillId="36" borderId="52" xfId="49" applyFont="1" applyFill="1" applyBorder="1" applyAlignment="1">
      <alignment vertical="center"/>
    </xf>
    <xf numFmtId="38" fontId="10" fillId="0" borderId="53" xfId="49" applyFont="1" applyBorder="1" applyAlignment="1">
      <alignment vertical="center" wrapText="1"/>
    </xf>
    <xf numFmtId="38" fontId="10" fillId="0" borderId="10" xfId="49" applyFont="1" applyBorder="1" applyAlignment="1">
      <alignment vertical="center" wrapText="1"/>
    </xf>
    <xf numFmtId="49" fontId="10" fillId="0" borderId="54" xfId="49" applyNumberFormat="1" applyFont="1" applyBorder="1" applyAlignment="1">
      <alignment horizontal="right" vertical="center"/>
    </xf>
    <xf numFmtId="38" fontId="10" fillId="0" borderId="55" xfId="49" applyFont="1" applyBorder="1" applyAlignment="1">
      <alignment vertical="center"/>
    </xf>
    <xf numFmtId="38" fontId="10" fillId="0" borderId="56" xfId="49" applyFont="1" applyBorder="1" applyAlignment="1">
      <alignment vertical="center"/>
    </xf>
    <xf numFmtId="38" fontId="10" fillId="0" borderId="54" xfId="49" applyFont="1" applyBorder="1" applyAlignment="1">
      <alignment horizontal="right" vertical="center"/>
    </xf>
    <xf numFmtId="38" fontId="10" fillId="36" borderId="47" xfId="49" applyFont="1" applyFill="1" applyBorder="1" applyAlignment="1">
      <alignment vertical="center"/>
    </xf>
    <xf numFmtId="38" fontId="10" fillId="36" borderId="49" xfId="49" applyFont="1" applyFill="1" applyBorder="1" applyAlignment="1">
      <alignment vertical="center"/>
    </xf>
    <xf numFmtId="38" fontId="10" fillId="36" borderId="50" xfId="49" applyFont="1" applyFill="1" applyBorder="1" applyAlignment="1">
      <alignment vertical="center"/>
    </xf>
    <xf numFmtId="38" fontId="4" fillId="0" borderId="17" xfId="49" applyFont="1" applyBorder="1" applyAlignment="1">
      <alignment vertical="center"/>
    </xf>
    <xf numFmtId="38" fontId="10" fillId="0" borderId="15" xfId="49" applyFont="1" applyBorder="1" applyAlignment="1">
      <alignment vertical="center"/>
    </xf>
    <xf numFmtId="38" fontId="11" fillId="0" borderId="57" xfId="49" applyFont="1" applyBorder="1" applyAlignment="1">
      <alignment vertical="center"/>
    </xf>
    <xf numFmtId="38" fontId="4" fillId="0" borderId="0" xfId="49" applyFont="1" applyFill="1" applyBorder="1" applyAlignment="1">
      <alignment vertical="center"/>
    </xf>
    <xf numFmtId="38" fontId="13" fillId="0" borderId="0" xfId="49" applyFont="1" applyFill="1" applyBorder="1" applyAlignment="1">
      <alignment horizontal="left" vertical="center"/>
    </xf>
    <xf numFmtId="38" fontId="20" fillId="0" borderId="0" xfId="49" applyFont="1" applyFill="1" applyBorder="1" applyAlignment="1">
      <alignment horizontal="center" vertical="center"/>
    </xf>
    <xf numFmtId="38" fontId="10" fillId="0" borderId="12" xfId="49" applyFont="1" applyBorder="1" applyAlignment="1">
      <alignment vertical="center"/>
    </xf>
    <xf numFmtId="38" fontId="5" fillId="0" borderId="12" xfId="49" applyFont="1" applyFill="1" applyBorder="1" applyAlignment="1">
      <alignment vertical="center"/>
    </xf>
    <xf numFmtId="38" fontId="19" fillId="0" borderId="58" xfId="49" applyFont="1" applyBorder="1" applyAlignment="1">
      <alignment horizontal="center" vertical="center"/>
    </xf>
    <xf numFmtId="38" fontId="19" fillId="0" borderId="59" xfId="49" applyFont="1" applyBorder="1" applyAlignment="1">
      <alignment horizontal="center" vertical="center"/>
    </xf>
    <xf numFmtId="38" fontId="19" fillId="0" borderId="60" xfId="49" applyFont="1" applyBorder="1" applyAlignment="1">
      <alignment horizontal="center" vertical="center"/>
    </xf>
    <xf numFmtId="38" fontId="19" fillId="0" borderId="61" xfId="49" applyFont="1" applyBorder="1" applyAlignment="1">
      <alignment horizontal="center" vertical="center"/>
    </xf>
    <xf numFmtId="38" fontId="19" fillId="0" borderId="31" xfId="49" applyFont="1" applyBorder="1" applyAlignment="1">
      <alignment horizontal="center" vertical="center"/>
    </xf>
    <xf numFmtId="38" fontId="19" fillId="0" borderId="62" xfId="49" applyFont="1" applyBorder="1" applyAlignment="1">
      <alignment horizontal="center" vertical="center"/>
    </xf>
    <xf numFmtId="38" fontId="10" fillId="0" borderId="52" xfId="49" applyFont="1" applyFill="1" applyBorder="1" applyAlignment="1">
      <alignment vertical="center" wrapText="1"/>
    </xf>
    <xf numFmtId="38" fontId="19" fillId="0" borderId="46" xfId="49" applyFont="1" applyBorder="1" applyAlignment="1">
      <alignment horizontal="center" vertical="center"/>
    </xf>
    <xf numFmtId="38" fontId="19" fillId="0" borderId="63" xfId="49" applyFont="1" applyBorder="1" applyAlignment="1">
      <alignment horizontal="center" vertical="center"/>
    </xf>
    <xf numFmtId="38" fontId="19" fillId="0" borderId="50" xfId="49" applyFont="1" applyBorder="1" applyAlignment="1">
      <alignment horizontal="center" vertical="center"/>
    </xf>
    <xf numFmtId="38" fontId="17" fillId="0" borderId="64" xfId="49" applyFont="1" applyFill="1" applyBorder="1" applyAlignment="1">
      <alignment horizontal="left" vertical="center"/>
    </xf>
    <xf numFmtId="38" fontId="6" fillId="0" borderId="65" xfId="49" applyFont="1" applyFill="1" applyBorder="1" applyAlignment="1">
      <alignment horizontal="center" vertical="center"/>
    </xf>
    <xf numFmtId="38" fontId="19" fillId="0" borderId="52" xfId="49" applyFont="1" applyBorder="1" applyAlignment="1">
      <alignment horizontal="center" vertical="center"/>
    </xf>
    <xf numFmtId="38" fontId="19" fillId="0" borderId="13" xfId="49" applyFont="1" applyBorder="1" applyAlignment="1">
      <alignment horizontal="center" vertical="center"/>
    </xf>
    <xf numFmtId="38" fontId="10" fillId="0" borderId="43" xfId="49" applyFont="1" applyBorder="1" applyAlignment="1">
      <alignment vertical="center" wrapText="1"/>
    </xf>
    <xf numFmtId="38" fontId="4" fillId="0" borderId="54" xfId="49" applyFont="1" applyBorder="1" applyAlignment="1">
      <alignment horizontal="center" vertical="center" wrapText="1"/>
    </xf>
    <xf numFmtId="38" fontId="4" fillId="0" borderId="66" xfId="49" applyFont="1" applyBorder="1" applyAlignment="1">
      <alignment horizontal="center" vertical="center" wrapText="1"/>
    </xf>
    <xf numFmtId="38" fontId="10" fillId="0" borderId="36" xfId="49" applyFont="1" applyBorder="1" applyAlignment="1">
      <alignment horizontal="justify" vertical="center" wrapText="1"/>
    </xf>
    <xf numFmtId="38" fontId="4" fillId="0" borderId="55" xfId="49" applyFont="1" applyBorder="1" applyAlignment="1">
      <alignment horizontal="center" vertical="center"/>
    </xf>
    <xf numFmtId="38" fontId="4" fillId="0" borderId="56" xfId="49" applyFont="1" applyBorder="1" applyAlignment="1">
      <alignment horizontal="center" vertical="center"/>
    </xf>
    <xf numFmtId="38" fontId="20" fillId="34" borderId="28" xfId="49" applyFont="1" applyFill="1" applyBorder="1" applyAlignment="1">
      <alignment horizontal="right" vertical="center"/>
    </xf>
    <xf numFmtId="38" fontId="20" fillId="34" borderId="29" xfId="49" applyFont="1" applyFill="1" applyBorder="1" applyAlignment="1">
      <alignment horizontal="right" vertical="center"/>
    </xf>
    <xf numFmtId="38" fontId="20" fillId="34" borderId="24" xfId="49" applyFont="1" applyFill="1" applyBorder="1" applyAlignment="1">
      <alignment horizontal="right" vertical="center"/>
    </xf>
    <xf numFmtId="38" fontId="20" fillId="34" borderId="42" xfId="49" applyFont="1" applyFill="1" applyBorder="1" applyAlignment="1">
      <alignment vertical="center"/>
    </xf>
    <xf numFmtId="38" fontId="4" fillId="0" borderId="67" xfId="49" applyFont="1" applyBorder="1" applyAlignment="1">
      <alignment horizontal="center" vertical="center"/>
    </xf>
    <xf numFmtId="38" fontId="5" fillId="0" borderId="68" xfId="49" applyFont="1" applyBorder="1" applyAlignment="1">
      <alignment vertical="center"/>
    </xf>
    <xf numFmtId="38" fontId="4" fillId="0" borderId="43" xfId="49" applyFont="1" applyBorder="1" applyAlignment="1">
      <alignment horizontal="left" vertical="center" wrapText="1"/>
    </xf>
    <xf numFmtId="38" fontId="4" fillId="0" borderId="36" xfId="49" applyFont="1" applyBorder="1" applyAlignment="1">
      <alignment horizontal="left" vertical="center" wrapText="1"/>
    </xf>
    <xf numFmtId="38" fontId="4" fillId="0" borderId="44" xfId="49" applyFont="1" applyBorder="1" applyAlignment="1">
      <alignment horizontal="left" vertical="center" wrapText="1"/>
    </xf>
    <xf numFmtId="38" fontId="10" fillId="0" borderId="0" xfId="49" applyFont="1" applyBorder="1" applyAlignment="1">
      <alignment horizontal="left" vertical="center"/>
    </xf>
    <xf numFmtId="38" fontId="10" fillId="0" borderId="10" xfId="49" applyFont="1" applyBorder="1" applyAlignment="1">
      <alignment horizontal="left" vertical="center"/>
    </xf>
    <xf numFmtId="38" fontId="4" fillId="0" borderId="50" xfId="49" applyFont="1" applyBorder="1" applyAlignment="1">
      <alignment horizontal="left" vertical="center"/>
    </xf>
    <xf numFmtId="38" fontId="4" fillId="0" borderId="69" xfId="49" applyFont="1" applyBorder="1" applyAlignment="1">
      <alignment horizontal="left" vertical="center"/>
    </xf>
    <xf numFmtId="38" fontId="4" fillId="0" borderId="23" xfId="49" applyFont="1" applyBorder="1" applyAlignment="1">
      <alignment horizontal="left" vertical="center"/>
    </xf>
    <xf numFmtId="38" fontId="4" fillId="0" borderId="70" xfId="49" applyFont="1" applyBorder="1" applyAlignment="1">
      <alignment horizontal="left" vertical="center"/>
    </xf>
    <xf numFmtId="38" fontId="12" fillId="0" borderId="12" xfId="49" applyFont="1" applyBorder="1" applyAlignment="1">
      <alignment horizontal="center" vertical="center"/>
    </xf>
    <xf numFmtId="38" fontId="10" fillId="0" borderId="0" xfId="49" applyFont="1" applyBorder="1" applyAlignment="1">
      <alignment horizontal="center" vertical="center"/>
    </xf>
    <xf numFmtId="38" fontId="10" fillId="0" borderId="10" xfId="49" applyFont="1" applyBorder="1" applyAlignment="1">
      <alignment horizontal="center" vertical="center"/>
    </xf>
    <xf numFmtId="38" fontId="10" fillId="0" borderId="71" xfId="49" applyFont="1" applyBorder="1" applyAlignment="1">
      <alignment horizontal="center" vertical="center"/>
    </xf>
    <xf numFmtId="38" fontId="10" fillId="0" borderId="72" xfId="49" applyFont="1" applyBorder="1" applyAlignment="1">
      <alignment horizontal="center" vertical="center"/>
    </xf>
    <xf numFmtId="38" fontId="10" fillId="0" borderId="73" xfId="49" applyFont="1" applyBorder="1" applyAlignment="1">
      <alignment horizontal="center" vertical="center"/>
    </xf>
    <xf numFmtId="38" fontId="10" fillId="0" borderId="63" xfId="49" applyFont="1" applyBorder="1" applyAlignment="1">
      <alignment horizontal="center" vertical="center"/>
    </xf>
    <xf numFmtId="38" fontId="4" fillId="0" borderId="55" xfId="49" applyFont="1" applyBorder="1" applyAlignment="1">
      <alignment horizontal="center" vertical="center" wrapText="1"/>
    </xf>
    <xf numFmtId="38" fontId="4" fillId="0" borderId="67" xfId="49" applyFont="1" applyBorder="1" applyAlignment="1">
      <alignment horizontal="center" vertical="center" wrapText="1"/>
    </xf>
    <xf numFmtId="38" fontId="4" fillId="0" borderId="56" xfId="49" applyFont="1" applyFill="1" applyBorder="1" applyAlignment="1">
      <alignment horizontal="center" vertical="center" wrapText="1"/>
    </xf>
    <xf numFmtId="38" fontId="4" fillId="0" borderId="56" xfId="49" applyFont="1" applyBorder="1" applyAlignment="1">
      <alignment horizontal="center" vertical="center" wrapText="1"/>
    </xf>
    <xf numFmtId="38" fontId="4" fillId="0" borderId="46" xfId="49" applyFont="1" applyBorder="1" applyAlignment="1">
      <alignment horizontal="center" vertical="center" wrapText="1"/>
    </xf>
    <xf numFmtId="38" fontId="10" fillId="0" borderId="10" xfId="49" applyFont="1" applyFill="1" applyBorder="1" applyAlignment="1">
      <alignment horizontal="center" vertical="center"/>
    </xf>
    <xf numFmtId="38" fontId="10" fillId="0" borderId="43" xfId="49" applyFont="1" applyFill="1" applyBorder="1" applyAlignment="1">
      <alignment horizontal="center" vertical="center" wrapText="1"/>
    </xf>
    <xf numFmtId="38" fontId="10" fillId="0" borderId="36" xfId="49" applyFont="1" applyFill="1" applyBorder="1" applyAlignment="1">
      <alignment horizontal="center" vertical="center" wrapText="1"/>
    </xf>
    <xf numFmtId="38" fontId="10" fillId="0" borderId="44" xfId="49" applyFont="1" applyFill="1" applyBorder="1" applyAlignment="1">
      <alignment horizontal="center" vertical="center" wrapText="1"/>
    </xf>
    <xf numFmtId="38" fontId="10" fillId="0" borderId="73" xfId="49" applyFont="1" applyBorder="1" applyAlignment="1">
      <alignment horizontal="center" vertical="center" wrapText="1"/>
    </xf>
    <xf numFmtId="38" fontId="10" fillId="0" borderId="36" xfId="49" applyFont="1" applyBorder="1" applyAlignment="1">
      <alignment horizontal="center" vertical="center" wrapText="1"/>
    </xf>
    <xf numFmtId="38" fontId="10" fillId="0" borderId="44" xfId="49" applyFont="1" applyBorder="1" applyAlignment="1">
      <alignment horizontal="center" vertical="center"/>
    </xf>
    <xf numFmtId="38" fontId="10" fillId="0" borderId="74" xfId="49" applyFont="1" applyBorder="1" applyAlignment="1">
      <alignment horizontal="center" vertical="center" wrapText="1"/>
    </xf>
    <xf numFmtId="38" fontId="10" fillId="0" borderId="36" xfId="49" applyFont="1" applyBorder="1" applyAlignment="1">
      <alignment horizontal="center" vertical="center"/>
    </xf>
    <xf numFmtId="38" fontId="10" fillId="0" borderId="44" xfId="49" applyFont="1" applyBorder="1" applyAlignment="1">
      <alignment horizontal="center" vertical="center" wrapText="1"/>
    </xf>
    <xf numFmtId="38" fontId="10" fillId="0" borderId="0" xfId="49" applyFont="1" applyBorder="1" applyAlignment="1">
      <alignment horizontal="center" vertical="center" wrapText="1"/>
    </xf>
    <xf numFmtId="38" fontId="10" fillId="0" borderId="45" xfId="49" applyFont="1" applyFill="1" applyBorder="1" applyAlignment="1">
      <alignment horizontal="center" vertical="center" wrapText="1"/>
    </xf>
    <xf numFmtId="38" fontId="10" fillId="0" borderId="43" xfId="49" applyFont="1" applyBorder="1" applyAlignment="1">
      <alignment horizontal="center" vertical="center"/>
    </xf>
    <xf numFmtId="38" fontId="10" fillId="0" borderId="52" xfId="49" applyFont="1" applyBorder="1" applyAlignment="1">
      <alignment horizontal="center" vertical="center"/>
    </xf>
    <xf numFmtId="38" fontId="10" fillId="0" borderId="53" xfId="49" applyFont="1" applyBorder="1" applyAlignment="1">
      <alignment horizontal="center" vertical="center" wrapText="1"/>
    </xf>
    <xf numFmtId="38" fontId="10" fillId="0" borderId="10" xfId="49" applyFont="1" applyBorder="1" applyAlignment="1">
      <alignment horizontal="center" vertical="center" wrapText="1"/>
    </xf>
    <xf numFmtId="38" fontId="10" fillId="36" borderId="75" xfId="49" applyFont="1" applyFill="1" applyBorder="1" applyAlignment="1">
      <alignment vertical="center" wrapText="1"/>
    </xf>
    <xf numFmtId="38" fontId="20" fillId="34" borderId="76" xfId="49" applyFont="1" applyFill="1" applyBorder="1" applyAlignment="1">
      <alignment vertical="center"/>
    </xf>
    <xf numFmtId="176" fontId="20" fillId="34" borderId="76" xfId="42" applyNumberFormat="1" applyFont="1" applyFill="1" applyBorder="1" applyAlignment="1">
      <alignment vertical="center"/>
    </xf>
    <xf numFmtId="38" fontId="4" fillId="36" borderId="37" xfId="49" applyFont="1" applyFill="1" applyBorder="1" applyAlignment="1">
      <alignment horizontal="left" vertical="center" wrapText="1"/>
    </xf>
    <xf numFmtId="38" fontId="4" fillId="36" borderId="16" xfId="49" applyFont="1" applyFill="1" applyBorder="1" applyAlignment="1">
      <alignment horizontal="left" vertical="center" wrapText="1"/>
    </xf>
    <xf numFmtId="38" fontId="4" fillId="0" borderId="17" xfId="49" applyFont="1" applyBorder="1" applyAlignment="1">
      <alignment horizontal="left" vertical="center" wrapText="1"/>
    </xf>
    <xf numFmtId="38" fontId="0" fillId="0" borderId="0" xfId="49" applyFont="1" applyBorder="1" applyAlignment="1">
      <alignment horizontal="center" vertical="center"/>
    </xf>
    <xf numFmtId="38" fontId="19" fillId="0" borderId="77" xfId="49" applyFont="1" applyBorder="1" applyAlignment="1">
      <alignment horizontal="center" vertical="center"/>
    </xf>
    <xf numFmtId="38" fontId="10" fillId="0" borderId="57" xfId="49" applyFont="1" applyBorder="1" applyAlignment="1">
      <alignment vertical="center"/>
    </xf>
    <xf numFmtId="38" fontId="10" fillId="0" borderId="12" xfId="49" applyFont="1" applyBorder="1" applyAlignment="1">
      <alignment horizontal="center" vertical="center"/>
    </xf>
    <xf numFmtId="38" fontId="20" fillId="0" borderId="12" xfId="49" applyFont="1" applyFill="1" applyBorder="1" applyAlignment="1">
      <alignment horizontal="center" vertical="center"/>
    </xf>
    <xf numFmtId="38" fontId="5" fillId="0" borderId="12" xfId="49" applyFont="1" applyBorder="1" applyAlignment="1">
      <alignment vertical="center"/>
    </xf>
    <xf numFmtId="38" fontId="5" fillId="0" borderId="76" xfId="49" applyFont="1" applyBorder="1" applyAlignment="1">
      <alignment vertical="center"/>
    </xf>
    <xf numFmtId="38" fontId="10" fillId="0" borderId="53" xfId="49" applyFont="1" applyBorder="1" applyAlignment="1">
      <alignment horizontal="center" vertical="center"/>
    </xf>
    <xf numFmtId="38" fontId="10" fillId="0" borderId="53" xfId="49" applyFont="1" applyBorder="1" applyAlignment="1">
      <alignment vertical="center"/>
    </xf>
    <xf numFmtId="176" fontId="20" fillId="34" borderId="78" xfId="42" applyNumberFormat="1" applyFont="1" applyFill="1" applyBorder="1" applyAlignment="1">
      <alignment horizontal="right" vertical="center"/>
    </xf>
    <xf numFmtId="176" fontId="20" fillId="34" borderId="79" xfId="42" applyNumberFormat="1" applyFont="1" applyFill="1" applyBorder="1" applyAlignment="1">
      <alignment horizontal="right" vertical="center"/>
    </xf>
    <xf numFmtId="176" fontId="20" fillId="34" borderId="80" xfId="42" applyNumberFormat="1" applyFont="1" applyFill="1" applyBorder="1" applyAlignment="1">
      <alignment horizontal="right" vertical="center"/>
    </xf>
    <xf numFmtId="176" fontId="20" fillId="34" borderId="81" xfId="42" applyNumberFormat="1" applyFont="1" applyFill="1" applyBorder="1" applyAlignment="1">
      <alignment horizontal="right" vertical="center"/>
    </xf>
    <xf numFmtId="176" fontId="20" fillId="34" borderId="82" xfId="42" applyNumberFormat="1" applyFont="1" applyFill="1" applyBorder="1" applyAlignment="1">
      <alignment horizontal="right" vertical="center"/>
    </xf>
    <xf numFmtId="176" fontId="20" fillId="34" borderId="63" xfId="42" applyNumberFormat="1" applyFont="1" applyFill="1" applyBorder="1" applyAlignment="1">
      <alignment horizontal="right" vertical="center"/>
    </xf>
    <xf numFmtId="176" fontId="20" fillId="34" borderId="83" xfId="42" applyNumberFormat="1" applyFont="1" applyFill="1" applyBorder="1" applyAlignment="1">
      <alignment horizontal="right" vertical="center"/>
    </xf>
    <xf numFmtId="176" fontId="20" fillId="34" borderId="84" xfId="42" applyNumberFormat="1" applyFont="1" applyFill="1" applyBorder="1" applyAlignment="1">
      <alignment horizontal="right" vertical="center"/>
    </xf>
    <xf numFmtId="176" fontId="20" fillId="34" borderId="85" xfId="42" applyNumberFormat="1" applyFont="1" applyFill="1" applyBorder="1" applyAlignment="1">
      <alignment horizontal="right" vertical="center"/>
    </xf>
    <xf numFmtId="176" fontId="20" fillId="34" borderId="59" xfId="42" applyNumberFormat="1" applyFont="1" applyFill="1" applyBorder="1" applyAlignment="1">
      <alignment horizontal="right" vertical="center"/>
    </xf>
    <xf numFmtId="176" fontId="20" fillId="34" borderId="86" xfId="42" applyNumberFormat="1" applyFont="1" applyFill="1" applyBorder="1" applyAlignment="1">
      <alignment horizontal="right" vertical="center"/>
    </xf>
    <xf numFmtId="176" fontId="20" fillId="34" borderId="87" xfId="42" applyNumberFormat="1" applyFont="1" applyFill="1" applyBorder="1" applyAlignment="1">
      <alignment horizontal="right" vertical="center"/>
    </xf>
    <xf numFmtId="176" fontId="20" fillId="34" borderId="88" xfId="42" applyNumberFormat="1" applyFont="1" applyFill="1" applyBorder="1" applyAlignment="1">
      <alignment horizontal="right" vertical="center"/>
    </xf>
    <xf numFmtId="176" fontId="20" fillId="34" borderId="71" xfId="42" applyNumberFormat="1" applyFont="1" applyFill="1" applyBorder="1" applyAlignment="1">
      <alignment horizontal="right" vertical="center"/>
    </xf>
    <xf numFmtId="176" fontId="20" fillId="34" borderId="69" xfId="42" applyNumberFormat="1" applyFont="1" applyFill="1" applyBorder="1" applyAlignment="1">
      <alignment horizontal="right" vertical="center"/>
    </xf>
    <xf numFmtId="38" fontId="10" fillId="36" borderId="13" xfId="49" applyFont="1" applyFill="1" applyBorder="1" applyAlignment="1">
      <alignment vertical="center"/>
    </xf>
    <xf numFmtId="0" fontId="10" fillId="0" borderId="0" xfId="0" applyFont="1" applyAlignment="1">
      <alignment vertical="center"/>
    </xf>
    <xf numFmtId="0" fontId="19"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4" fillId="0" borderId="52" xfId="0" applyFont="1" applyBorder="1" applyAlignment="1">
      <alignment vertical="center"/>
    </xf>
    <xf numFmtId="38" fontId="23" fillId="0" borderId="52" xfId="0" applyNumberFormat="1" applyFont="1" applyBorder="1" applyAlignment="1">
      <alignment vertical="center" shrinkToFit="1"/>
    </xf>
    <xf numFmtId="38" fontId="24" fillId="0" borderId="52" xfId="0" applyNumberFormat="1" applyFont="1" applyBorder="1" applyAlignment="1">
      <alignment vertical="center"/>
    </xf>
    <xf numFmtId="0" fontId="23" fillId="0" borderId="52" xfId="0" applyFont="1" applyBorder="1" applyAlignment="1">
      <alignment vertical="center" shrinkToFit="1"/>
    </xf>
    <xf numFmtId="0" fontId="23" fillId="0" borderId="52" xfId="0" applyFont="1" applyBorder="1" applyAlignment="1">
      <alignment vertical="center"/>
    </xf>
    <xf numFmtId="49" fontId="24" fillId="0" borderId="52" xfId="0" applyNumberFormat="1" applyFont="1" applyBorder="1" applyAlignment="1">
      <alignment horizontal="center" vertical="center"/>
    </xf>
    <xf numFmtId="49" fontId="23" fillId="0" borderId="52" xfId="0" applyNumberFormat="1" applyFont="1" applyBorder="1" applyAlignment="1">
      <alignment horizontal="center" vertical="center"/>
    </xf>
    <xf numFmtId="0" fontId="23" fillId="34" borderId="52" xfId="0" applyFont="1" applyFill="1" applyBorder="1" applyAlignment="1">
      <alignment vertical="center" shrinkToFit="1"/>
    </xf>
    <xf numFmtId="176" fontId="24" fillId="34" borderId="52" xfId="42" applyNumberFormat="1" applyFont="1" applyFill="1" applyBorder="1" applyAlignment="1">
      <alignment vertical="center"/>
    </xf>
    <xf numFmtId="0" fontId="24" fillId="34" borderId="52" xfId="0" applyFont="1" applyFill="1" applyBorder="1" applyAlignment="1">
      <alignment vertical="center"/>
    </xf>
    <xf numFmtId="38" fontId="24" fillId="34" borderId="52" xfId="0" applyNumberFormat="1" applyFont="1" applyFill="1" applyBorder="1" applyAlignment="1">
      <alignment vertical="center"/>
    </xf>
    <xf numFmtId="38" fontId="23" fillId="0" borderId="52" xfId="0" applyNumberFormat="1" applyFont="1" applyBorder="1" applyAlignment="1">
      <alignment vertical="center"/>
    </xf>
    <xf numFmtId="38" fontId="4" fillId="0" borderId="10" xfId="49" applyFont="1" applyFill="1" applyBorder="1" applyAlignment="1">
      <alignment vertical="center"/>
    </xf>
    <xf numFmtId="38" fontId="4" fillId="0" borderId="10" xfId="49" applyFont="1" applyBorder="1" applyAlignment="1">
      <alignment horizontal="left" vertical="center"/>
    </xf>
    <xf numFmtId="38" fontId="4" fillId="0" borderId="11" xfId="49" applyFont="1" applyBorder="1" applyAlignment="1">
      <alignment vertical="center"/>
    </xf>
    <xf numFmtId="38" fontId="4" fillId="0" borderId="11" xfId="49" applyFont="1" applyFill="1" applyBorder="1" applyAlignment="1">
      <alignment vertical="center"/>
    </xf>
    <xf numFmtId="0" fontId="17" fillId="0" borderId="0" xfId="0" applyFont="1" applyBorder="1" applyAlignment="1">
      <alignment horizontal="left" vertical="center"/>
    </xf>
    <xf numFmtId="0" fontId="18" fillId="0" borderId="13" xfId="0" applyFont="1" applyBorder="1" applyAlignment="1">
      <alignment horizontal="left" vertical="center"/>
    </xf>
    <xf numFmtId="38" fontId="18" fillId="0" borderId="13" xfId="49" applyFont="1" applyBorder="1" applyAlignment="1">
      <alignment vertical="center"/>
    </xf>
    <xf numFmtId="38" fontId="18" fillId="0" borderId="0" xfId="49" applyFont="1" applyBorder="1" applyAlignment="1">
      <alignment vertical="center"/>
    </xf>
    <xf numFmtId="38" fontId="18" fillId="0" borderId="0" xfId="49" applyFont="1" applyBorder="1" applyAlignment="1">
      <alignment vertical="center"/>
    </xf>
    <xf numFmtId="0" fontId="0" fillId="33" borderId="57" xfId="0" applyFill="1" applyBorder="1" applyAlignment="1">
      <alignment horizontal="left" vertical="center"/>
    </xf>
    <xf numFmtId="0" fontId="0" fillId="33" borderId="12" xfId="0" applyFill="1" applyBorder="1" applyAlignment="1">
      <alignment horizontal="left" vertical="center"/>
    </xf>
    <xf numFmtId="0" fontId="0" fillId="33" borderId="76" xfId="0" applyFill="1" applyBorder="1" applyAlignment="1">
      <alignment horizontal="left" vertical="center"/>
    </xf>
    <xf numFmtId="38" fontId="0" fillId="33" borderId="57" xfId="49" applyFont="1" applyFill="1" applyBorder="1" applyAlignment="1">
      <alignment horizontal="left" vertical="center"/>
    </xf>
    <xf numFmtId="38" fontId="0" fillId="33" borderId="12" xfId="49" applyFont="1" applyFill="1" applyBorder="1" applyAlignment="1">
      <alignment horizontal="left" vertical="center"/>
    </xf>
    <xf numFmtId="38" fontId="0" fillId="0" borderId="12" xfId="49" applyFont="1" applyBorder="1" applyAlignment="1">
      <alignment horizontal="left" vertical="center"/>
    </xf>
    <xf numFmtId="38" fontId="0" fillId="0" borderId="76" xfId="49" applyFont="1" applyBorder="1" applyAlignment="1">
      <alignment horizontal="left" vertical="center"/>
    </xf>
    <xf numFmtId="38" fontId="14" fillId="33" borderId="57" xfId="49" applyFont="1" applyFill="1" applyBorder="1" applyAlignment="1">
      <alignment vertical="center"/>
    </xf>
    <xf numFmtId="0" fontId="21" fillId="0" borderId="12" xfId="0" applyFont="1" applyBorder="1" applyAlignment="1">
      <alignment vertical="center"/>
    </xf>
    <xf numFmtId="0" fontId="21" fillId="0" borderId="76" xfId="0" applyFont="1" applyBorder="1" applyAlignment="1">
      <alignment vertical="center"/>
    </xf>
    <xf numFmtId="38" fontId="11" fillId="33" borderId="57" xfId="49"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観客数・利用者数の推移①</a:t>
            </a:r>
          </a:p>
        </c:rich>
      </c:tx>
      <c:layout>
        <c:manualLayout>
          <c:xMode val="factor"/>
          <c:yMode val="factor"/>
          <c:x val="0.006"/>
          <c:y val="0"/>
        </c:manualLayout>
      </c:layout>
      <c:spPr>
        <a:noFill/>
        <a:ln>
          <a:noFill/>
        </a:ln>
      </c:spPr>
    </c:title>
    <c:plotArea>
      <c:layout>
        <c:manualLayout>
          <c:xMode val="edge"/>
          <c:yMode val="edge"/>
          <c:x val="0.016"/>
          <c:y val="0.11125"/>
          <c:w val="0.6275"/>
          <c:h val="0.819"/>
        </c:manualLayout>
      </c:layout>
      <c:lineChart>
        <c:grouping val="standard"/>
        <c:varyColors val="0"/>
        <c:ser>
          <c:idx val="0"/>
          <c:order val="0"/>
          <c:tx>
            <c:strRef>
              <c:f>'グラフ作成用データ'!$A$5</c:f>
              <c:strCache>
                <c:ptCount val="1"/>
                <c:pt idx="0">
                  <c:v>鑑賞系事業年間延べ観客数</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C0C0C0"/>
              </a:solidFill>
              <a:ln>
                <a:solidFill>
                  <a:srgbClr val="000000"/>
                </a:solidFill>
              </a:ln>
            </c:spPr>
          </c:marker>
          <c:cat>
            <c:strRef>
              <c:f>'グラフ作成用データ'!$B$4:$F$4</c:f>
              <c:strCache>
                <c:ptCount val="5"/>
                <c:pt idx="0">
                  <c:v>2002</c:v>
                </c:pt>
                <c:pt idx="1">
                  <c:v>2003</c:v>
                </c:pt>
                <c:pt idx="2">
                  <c:v>2004</c:v>
                </c:pt>
                <c:pt idx="3">
                  <c:v>2005</c:v>
                </c:pt>
                <c:pt idx="4">
                  <c:v>2006</c:v>
                </c:pt>
              </c:strCache>
            </c:strRef>
          </c:cat>
          <c:val>
            <c:numRef>
              <c:f>'グラフ作成用データ'!$B$5:$F$5</c:f>
              <c:numCache>
                <c:ptCount val="5"/>
                <c:pt idx="0">
                  <c:v>9284</c:v>
                </c:pt>
                <c:pt idx="1">
                  <c:v>10701</c:v>
                </c:pt>
                <c:pt idx="2">
                  <c:v>12154</c:v>
                </c:pt>
                <c:pt idx="3">
                  <c:v>11549</c:v>
                </c:pt>
                <c:pt idx="4">
                  <c:v>13126</c:v>
                </c:pt>
              </c:numCache>
            </c:numRef>
          </c:val>
          <c:smooth val="0"/>
        </c:ser>
        <c:ser>
          <c:idx val="1"/>
          <c:order val="1"/>
          <c:tx>
            <c:strRef>
              <c:f>'グラフ作成用データ'!$A$6</c:f>
              <c:strCache>
                <c:ptCount val="1"/>
                <c:pt idx="0">
                  <c:v>創造系事業年間延べ観客数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0C0C0"/>
              </a:solidFill>
              <a:ln>
                <a:solidFill>
                  <a:srgbClr val="000000"/>
                </a:solidFill>
              </a:ln>
            </c:spPr>
          </c:marker>
          <c:cat>
            <c:strRef>
              <c:f>'グラフ作成用データ'!$B$4:$F$4</c:f>
              <c:strCache>
                <c:ptCount val="5"/>
                <c:pt idx="0">
                  <c:v>2002</c:v>
                </c:pt>
                <c:pt idx="1">
                  <c:v>2003</c:v>
                </c:pt>
                <c:pt idx="2">
                  <c:v>2004</c:v>
                </c:pt>
                <c:pt idx="3">
                  <c:v>2005</c:v>
                </c:pt>
                <c:pt idx="4">
                  <c:v>2006</c:v>
                </c:pt>
              </c:strCache>
            </c:strRef>
          </c:cat>
          <c:val>
            <c:numRef>
              <c:f>'グラフ作成用データ'!$B$6:$F$6</c:f>
              <c:numCache>
                <c:ptCount val="5"/>
                <c:pt idx="0">
                  <c:v>562</c:v>
                </c:pt>
                <c:pt idx="1">
                  <c:v>618</c:v>
                </c:pt>
                <c:pt idx="2">
                  <c:v>880</c:v>
                </c:pt>
                <c:pt idx="3">
                  <c:v>846</c:v>
                </c:pt>
                <c:pt idx="4">
                  <c:v>1120</c:v>
                </c:pt>
              </c:numCache>
            </c:numRef>
          </c:val>
          <c:smooth val="0"/>
        </c:ser>
        <c:ser>
          <c:idx val="2"/>
          <c:order val="2"/>
          <c:tx>
            <c:strRef>
              <c:f>'グラフ作成用データ'!$A$7</c:f>
              <c:strCache>
                <c:ptCount val="1"/>
                <c:pt idx="0">
                  <c:v>貸館の年間延べ観客数</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'グラフ作成用データ'!$B$4:$F$4</c:f>
              <c:strCache>
                <c:ptCount val="5"/>
                <c:pt idx="0">
                  <c:v>2002</c:v>
                </c:pt>
                <c:pt idx="1">
                  <c:v>2003</c:v>
                </c:pt>
                <c:pt idx="2">
                  <c:v>2004</c:v>
                </c:pt>
                <c:pt idx="3">
                  <c:v>2005</c:v>
                </c:pt>
                <c:pt idx="4">
                  <c:v>2006</c:v>
                </c:pt>
              </c:strCache>
            </c:strRef>
          </c:cat>
          <c:val>
            <c:numRef>
              <c:f>'グラフ作成用データ'!$B$7:$F$7</c:f>
              <c:numCache>
                <c:ptCount val="5"/>
                <c:pt idx="0">
                  <c:v>82176</c:v>
                </c:pt>
                <c:pt idx="1">
                  <c:v>98924</c:v>
                </c:pt>
                <c:pt idx="2">
                  <c:v>79086</c:v>
                </c:pt>
                <c:pt idx="3">
                  <c:v>84286</c:v>
                </c:pt>
                <c:pt idx="4">
                  <c:v>96245</c:v>
                </c:pt>
              </c:numCache>
            </c:numRef>
          </c:val>
          <c:smooth val="0"/>
        </c:ser>
        <c:ser>
          <c:idx val="3"/>
          <c:order val="3"/>
          <c:tx>
            <c:strRef>
              <c:f>'グラフ作成用データ'!$A$8</c:f>
              <c:strCache>
                <c:ptCount val="1"/>
                <c:pt idx="0">
                  <c:v>年間延べ総観客数・利用者数</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000000"/>
                </a:solidFill>
              </a:ln>
            </c:spPr>
          </c:marker>
          <c:cat>
            <c:strRef>
              <c:f>'グラフ作成用データ'!$B$4:$F$4</c:f>
              <c:strCache>
                <c:ptCount val="5"/>
                <c:pt idx="0">
                  <c:v>2002</c:v>
                </c:pt>
                <c:pt idx="1">
                  <c:v>2003</c:v>
                </c:pt>
                <c:pt idx="2">
                  <c:v>2004</c:v>
                </c:pt>
                <c:pt idx="3">
                  <c:v>2005</c:v>
                </c:pt>
                <c:pt idx="4">
                  <c:v>2006</c:v>
                </c:pt>
              </c:strCache>
            </c:strRef>
          </c:cat>
          <c:val>
            <c:numRef>
              <c:f>'グラフ作成用データ'!$B$8:$F$8</c:f>
              <c:numCache>
                <c:ptCount val="5"/>
                <c:pt idx="0">
                  <c:v>93960</c:v>
                </c:pt>
                <c:pt idx="1">
                  <c:v>112376</c:v>
                </c:pt>
                <c:pt idx="2">
                  <c:v>95327</c:v>
                </c:pt>
                <c:pt idx="3">
                  <c:v>99617</c:v>
                </c:pt>
                <c:pt idx="4">
                  <c:v>112748</c:v>
                </c:pt>
              </c:numCache>
            </c:numRef>
          </c:val>
          <c:smooth val="0"/>
        </c:ser>
        <c:marker val="1"/>
        <c:axId val="50462069"/>
        <c:axId val="51505438"/>
      </c:lineChart>
      <c:catAx>
        <c:axId val="50462069"/>
        <c:scaling>
          <c:orientation val="minMax"/>
        </c:scaling>
        <c:axPos val="b"/>
        <c:title>
          <c:tx>
            <c:rich>
              <a:bodyPr vert="horz" rot="0" anchor="ctr"/>
              <a:lstStyle/>
              <a:p>
                <a:pPr algn="ctr">
                  <a:defRPr/>
                </a:pPr>
                <a:r>
                  <a:rPr lang="en-US" cap="none" sz="1075" b="0" i="0" u="none" baseline="0">
                    <a:solidFill>
                      <a:srgbClr val="000000"/>
                    </a:solidFill>
                  </a:rPr>
                  <a:t>年度</a:t>
                </a:r>
              </a:p>
            </c:rich>
          </c:tx>
          <c:layout>
            <c:manualLayout>
              <c:xMode val="factor"/>
              <c:yMode val="factor"/>
              <c:x val="0.00925"/>
              <c:y val="0.134"/>
            </c:manualLayout>
          </c:layout>
          <c:overlay val="0"/>
          <c:spPr>
            <a:noFill/>
            <a:ln>
              <a:noFill/>
            </a:ln>
          </c:spPr>
        </c:title>
        <c:delete val="0"/>
        <c:numFmt formatCode="General" sourceLinked="1"/>
        <c:majorTickMark val="in"/>
        <c:minorTickMark val="none"/>
        <c:tickLblPos val="nextTo"/>
        <c:spPr>
          <a:ln w="3175">
            <a:solidFill>
              <a:srgbClr val="000000"/>
            </a:solidFill>
          </a:ln>
        </c:spPr>
        <c:crossAx val="51505438"/>
        <c:crosses val="autoZero"/>
        <c:auto val="1"/>
        <c:lblOffset val="100"/>
        <c:tickLblSkip val="1"/>
        <c:noMultiLvlLbl val="0"/>
      </c:catAx>
      <c:valAx>
        <c:axId val="5150543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0462069"/>
        <c:crossesAt val="1"/>
        <c:crossBetween val="between"/>
        <c:dispUnits/>
      </c:valAx>
      <c:spPr>
        <a:solidFill>
          <a:srgbClr val="FFFFFF"/>
        </a:solidFill>
        <a:ln w="12700">
          <a:solidFill>
            <a:srgbClr val="000000"/>
          </a:solidFill>
        </a:ln>
      </c:spPr>
    </c:plotArea>
    <c:legend>
      <c:legendPos val="r"/>
      <c:layout>
        <c:manualLayout>
          <c:xMode val="edge"/>
          <c:yMode val="edge"/>
          <c:x val="0.66975"/>
          <c:y val="0.407"/>
          <c:w val="0.32275"/>
          <c:h val="0.18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観客数・利用者数の推移②</a:t>
            </a:r>
          </a:p>
        </c:rich>
      </c:tx>
      <c:layout>
        <c:manualLayout>
          <c:xMode val="factor"/>
          <c:yMode val="factor"/>
          <c:x val="0.006"/>
          <c:y val="0"/>
        </c:manualLayout>
      </c:layout>
      <c:spPr>
        <a:noFill/>
        <a:ln>
          <a:noFill/>
        </a:ln>
      </c:spPr>
    </c:title>
    <c:plotArea>
      <c:layout>
        <c:manualLayout>
          <c:xMode val="edge"/>
          <c:yMode val="edge"/>
          <c:x val="0.016"/>
          <c:y val="0.112"/>
          <c:w val="0.61875"/>
          <c:h val="0.818"/>
        </c:manualLayout>
      </c:layout>
      <c:lineChart>
        <c:grouping val="standard"/>
        <c:varyColors val="0"/>
        <c:ser>
          <c:idx val="0"/>
          <c:order val="0"/>
          <c:tx>
            <c:strRef>
              <c:f>'グラフ作成用データ'!$A$12</c:f>
              <c:strCache>
                <c:ptCount val="1"/>
                <c:pt idx="0">
                  <c:v>普及系事業①年間延べ参加者数</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0C0C0"/>
              </a:solidFill>
              <a:ln>
                <a:solidFill>
                  <a:srgbClr val="000000"/>
                </a:solidFill>
              </a:ln>
            </c:spPr>
          </c:marker>
          <c:cat>
            <c:strRef>
              <c:f>'グラフ作成用データ'!$B$11:$F$11</c:f>
              <c:strCache>
                <c:ptCount val="5"/>
                <c:pt idx="0">
                  <c:v>2002</c:v>
                </c:pt>
                <c:pt idx="1">
                  <c:v>2003</c:v>
                </c:pt>
                <c:pt idx="2">
                  <c:v>2004</c:v>
                </c:pt>
                <c:pt idx="3">
                  <c:v>2005</c:v>
                </c:pt>
                <c:pt idx="4">
                  <c:v>2006</c:v>
                </c:pt>
              </c:strCache>
            </c:strRef>
          </c:cat>
          <c:val>
            <c:numRef>
              <c:f>'グラフ作成用データ'!$B$12:$F$12</c:f>
              <c:numCache>
                <c:ptCount val="5"/>
                <c:pt idx="0">
                  <c:v>426</c:v>
                </c:pt>
                <c:pt idx="1">
                  <c:v>488</c:v>
                </c:pt>
                <c:pt idx="2">
                  <c:v>681</c:v>
                </c:pt>
                <c:pt idx="3">
                  <c:v>647</c:v>
                </c:pt>
                <c:pt idx="4">
                  <c:v>731</c:v>
                </c:pt>
              </c:numCache>
            </c:numRef>
          </c:val>
          <c:smooth val="0"/>
        </c:ser>
        <c:ser>
          <c:idx val="1"/>
          <c:order val="1"/>
          <c:tx>
            <c:strRef>
              <c:f>'グラフ作成用データ'!$A$13</c:f>
              <c:strCache>
                <c:ptCount val="1"/>
                <c:pt idx="0">
                  <c:v>普及系事業②年間延べ参加者数</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0C0C0"/>
              </a:solidFill>
              <a:ln>
                <a:solidFill>
                  <a:srgbClr val="000000"/>
                </a:solidFill>
              </a:ln>
            </c:spPr>
          </c:marker>
          <c:cat>
            <c:strRef>
              <c:f>'グラフ作成用データ'!$B$11:$F$11</c:f>
              <c:strCache>
                <c:ptCount val="5"/>
                <c:pt idx="0">
                  <c:v>2002</c:v>
                </c:pt>
                <c:pt idx="1">
                  <c:v>2003</c:v>
                </c:pt>
                <c:pt idx="2">
                  <c:v>2004</c:v>
                </c:pt>
                <c:pt idx="3">
                  <c:v>2005</c:v>
                </c:pt>
                <c:pt idx="4">
                  <c:v>2006</c:v>
                </c:pt>
              </c:strCache>
            </c:strRef>
          </c:cat>
          <c:val>
            <c:numRef>
              <c:f>'グラフ作成用データ'!$B$13:$F$13</c:f>
              <c:numCache>
                <c:ptCount val="5"/>
                <c:pt idx="0">
                  <c:v>271</c:v>
                </c:pt>
                <c:pt idx="1">
                  <c:v>324</c:v>
                </c:pt>
                <c:pt idx="2">
                  <c:v>386</c:v>
                </c:pt>
                <c:pt idx="3">
                  <c:v>412</c:v>
                </c:pt>
                <c:pt idx="4">
                  <c:v>408</c:v>
                </c:pt>
              </c:numCache>
            </c:numRef>
          </c:val>
          <c:smooth val="0"/>
        </c:ser>
        <c:ser>
          <c:idx val="2"/>
          <c:order val="2"/>
          <c:tx>
            <c:strRef>
              <c:f>'グラフ作成用データ'!$A$14</c:f>
              <c:strCache>
                <c:ptCount val="1"/>
                <c:pt idx="0">
                  <c:v>市民参加型事業年間延べ住民参加者数</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'グラフ作成用データ'!$B$11:$F$11</c:f>
              <c:strCache>
                <c:ptCount val="5"/>
                <c:pt idx="0">
                  <c:v>2002</c:v>
                </c:pt>
                <c:pt idx="1">
                  <c:v>2003</c:v>
                </c:pt>
                <c:pt idx="2">
                  <c:v>2004</c:v>
                </c:pt>
                <c:pt idx="3">
                  <c:v>2005</c:v>
                </c:pt>
                <c:pt idx="4">
                  <c:v>2006</c:v>
                </c:pt>
              </c:strCache>
            </c:strRef>
          </c:cat>
          <c:val>
            <c:numRef>
              <c:f>'グラフ作成用データ'!$B$14:$F$14</c:f>
              <c:numCache>
                <c:ptCount val="5"/>
                <c:pt idx="0">
                  <c:v>0</c:v>
                </c:pt>
                <c:pt idx="1">
                  <c:v>0</c:v>
                </c:pt>
                <c:pt idx="2">
                  <c:v>486</c:v>
                </c:pt>
                <c:pt idx="3">
                  <c:v>621</c:v>
                </c:pt>
                <c:pt idx="4">
                  <c:v>0</c:v>
                </c:pt>
              </c:numCache>
            </c:numRef>
          </c:val>
          <c:smooth val="0"/>
        </c:ser>
        <c:ser>
          <c:idx val="3"/>
          <c:order val="3"/>
          <c:tx>
            <c:strRef>
              <c:f>'グラフ作成用データ'!$A$15</c:f>
              <c:strCache>
                <c:ptCount val="1"/>
                <c:pt idx="0">
                  <c:v>貸館による施設の年間延べ利用者数</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Ref>
              <c:f>'グラフ作成用データ'!$B$11:$F$11</c:f>
              <c:strCache>
                <c:ptCount val="5"/>
                <c:pt idx="0">
                  <c:v>2002</c:v>
                </c:pt>
                <c:pt idx="1">
                  <c:v>2003</c:v>
                </c:pt>
                <c:pt idx="2">
                  <c:v>2004</c:v>
                </c:pt>
                <c:pt idx="3">
                  <c:v>2005</c:v>
                </c:pt>
                <c:pt idx="4">
                  <c:v>2006</c:v>
                </c:pt>
              </c:strCache>
            </c:strRef>
          </c:cat>
          <c:val>
            <c:numRef>
              <c:f>'グラフ作成用データ'!$B$15:$F$15</c:f>
              <c:numCache>
                <c:ptCount val="5"/>
                <c:pt idx="0">
                  <c:v>1241</c:v>
                </c:pt>
                <c:pt idx="1">
                  <c:v>1321</c:v>
                </c:pt>
                <c:pt idx="2">
                  <c:v>1654</c:v>
                </c:pt>
                <c:pt idx="3">
                  <c:v>1256</c:v>
                </c:pt>
                <c:pt idx="4">
                  <c:v>1118</c:v>
                </c:pt>
              </c:numCache>
            </c:numRef>
          </c:val>
          <c:smooth val="0"/>
        </c:ser>
        <c:marker val="1"/>
        <c:axId val="60895759"/>
        <c:axId val="11190920"/>
      </c:lineChart>
      <c:catAx>
        <c:axId val="60895759"/>
        <c:scaling>
          <c:orientation val="minMax"/>
        </c:scaling>
        <c:axPos val="b"/>
        <c:title>
          <c:tx>
            <c:rich>
              <a:bodyPr vert="horz" rot="0" anchor="ctr"/>
              <a:lstStyle/>
              <a:p>
                <a:pPr algn="ctr">
                  <a:defRPr/>
                </a:pPr>
                <a:r>
                  <a:rPr lang="en-US" cap="none" sz="1075" b="0" i="0" u="none" baseline="0">
                    <a:solidFill>
                      <a:srgbClr val="000000"/>
                    </a:solidFill>
                  </a:rPr>
                  <a:t>年度</a:t>
                </a:r>
              </a:p>
            </c:rich>
          </c:tx>
          <c:layout>
            <c:manualLayout>
              <c:xMode val="factor"/>
              <c:yMode val="factor"/>
              <c:x val="0.006"/>
              <c:y val="0.14575"/>
            </c:manualLayout>
          </c:layout>
          <c:overlay val="0"/>
          <c:spPr>
            <a:noFill/>
            <a:ln>
              <a:noFill/>
            </a:ln>
          </c:spPr>
        </c:title>
        <c:delete val="0"/>
        <c:numFmt formatCode="General" sourceLinked="1"/>
        <c:majorTickMark val="in"/>
        <c:minorTickMark val="none"/>
        <c:tickLblPos val="nextTo"/>
        <c:spPr>
          <a:ln w="3175">
            <a:solidFill>
              <a:srgbClr val="000000"/>
            </a:solidFill>
          </a:ln>
        </c:spPr>
        <c:crossAx val="11190920"/>
        <c:crosses val="autoZero"/>
        <c:auto val="1"/>
        <c:lblOffset val="100"/>
        <c:tickLblSkip val="1"/>
        <c:noMultiLvlLbl val="0"/>
      </c:catAx>
      <c:valAx>
        <c:axId val="1119092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0895759"/>
        <c:crossesAt val="1"/>
        <c:crossBetween val="between"/>
        <c:dispUnits/>
      </c:valAx>
      <c:spPr>
        <a:solidFill>
          <a:srgbClr val="FFFFFF"/>
        </a:solidFill>
        <a:ln w="12700">
          <a:solidFill>
            <a:srgbClr val="000000"/>
          </a:solidFill>
        </a:ln>
      </c:spPr>
    </c:plotArea>
    <c:legend>
      <c:legendPos val="r"/>
      <c:layout>
        <c:manualLayout>
          <c:xMode val="edge"/>
          <c:yMode val="edge"/>
          <c:x val="0.66125"/>
          <c:y val="0.339"/>
          <c:w val="0.33125"/>
          <c:h val="0.31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施設稼働率の推移</a:t>
            </a:r>
          </a:p>
        </c:rich>
      </c:tx>
      <c:layout>
        <c:manualLayout>
          <c:xMode val="factor"/>
          <c:yMode val="factor"/>
          <c:x val="0.0045"/>
          <c:y val="0"/>
        </c:manualLayout>
      </c:layout>
      <c:spPr>
        <a:noFill/>
        <a:ln>
          <a:noFill/>
        </a:ln>
      </c:spPr>
    </c:title>
    <c:plotArea>
      <c:layout>
        <c:manualLayout>
          <c:xMode val="edge"/>
          <c:yMode val="edge"/>
          <c:x val="0.016"/>
          <c:y val="0.113"/>
          <c:w val="0.63625"/>
          <c:h val="0.81725"/>
        </c:manualLayout>
      </c:layout>
      <c:lineChart>
        <c:grouping val="standard"/>
        <c:varyColors val="0"/>
        <c:ser>
          <c:idx val="0"/>
          <c:order val="0"/>
          <c:tx>
            <c:strRef>
              <c:f>'グラフ作成用データ'!$A$19</c:f>
              <c:strCache>
                <c:ptCount val="1"/>
                <c:pt idx="0">
                  <c:v>メインホール「地域」</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C0C0"/>
              </a:solidFill>
              <a:ln>
                <a:solidFill>
                  <a:srgbClr val="000000"/>
                </a:solidFill>
              </a:ln>
            </c:spPr>
          </c:marker>
          <c:cat>
            <c:strRef>
              <c:f>'グラフ作成用データ'!$B$18:$F$18</c:f>
              <c:strCache>
                <c:ptCount val="5"/>
                <c:pt idx="0">
                  <c:v>2002</c:v>
                </c:pt>
                <c:pt idx="1">
                  <c:v>2003</c:v>
                </c:pt>
                <c:pt idx="2">
                  <c:v>2004</c:v>
                </c:pt>
                <c:pt idx="3">
                  <c:v>2005</c:v>
                </c:pt>
                <c:pt idx="4">
                  <c:v>2006</c:v>
                </c:pt>
              </c:strCache>
            </c:strRef>
          </c:cat>
          <c:val>
            <c:numRef>
              <c:f>'グラフ作成用データ'!$B$19:$F$19</c:f>
              <c:numCache>
                <c:ptCount val="5"/>
                <c:pt idx="0">
                  <c:v>0.8051948051948052</c:v>
                </c:pt>
                <c:pt idx="1">
                  <c:v>0.8733766233766234</c:v>
                </c:pt>
                <c:pt idx="2">
                  <c:v>0.7875816993464052</c:v>
                </c:pt>
                <c:pt idx="3">
                  <c:v>0.7171052631578947</c:v>
                </c:pt>
                <c:pt idx="4">
                  <c:v>0.7712418300653595</c:v>
                </c:pt>
              </c:numCache>
            </c:numRef>
          </c:val>
          <c:smooth val="0"/>
        </c:ser>
        <c:ser>
          <c:idx val="1"/>
          <c:order val="1"/>
          <c:tx>
            <c:strRef>
              <c:f>'グラフ作成用データ'!$A$20</c:f>
              <c:strCache>
                <c:ptCount val="1"/>
                <c:pt idx="0">
                  <c:v>演劇・ダンス劇場「創造」</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0C0C0"/>
              </a:solidFill>
              <a:ln>
                <a:solidFill>
                  <a:srgbClr val="000000"/>
                </a:solidFill>
              </a:ln>
            </c:spPr>
          </c:marker>
          <c:cat>
            <c:strRef>
              <c:f>'グラフ作成用データ'!$B$18:$F$18</c:f>
              <c:strCache>
                <c:ptCount val="5"/>
                <c:pt idx="0">
                  <c:v>2002</c:v>
                </c:pt>
                <c:pt idx="1">
                  <c:v>2003</c:v>
                </c:pt>
                <c:pt idx="2">
                  <c:v>2004</c:v>
                </c:pt>
                <c:pt idx="3">
                  <c:v>2005</c:v>
                </c:pt>
                <c:pt idx="4">
                  <c:v>2006</c:v>
                </c:pt>
              </c:strCache>
            </c:strRef>
          </c:cat>
          <c:val>
            <c:numRef>
              <c:f>'グラフ作成用データ'!$B$20:$F$20</c:f>
              <c:numCache>
                <c:ptCount val="5"/>
                <c:pt idx="0">
                  <c:v>0.6753246753246753</c:v>
                </c:pt>
                <c:pt idx="1">
                  <c:v>0.6298701298701299</c:v>
                </c:pt>
                <c:pt idx="2">
                  <c:v>0.5947712418300654</c:v>
                </c:pt>
                <c:pt idx="3">
                  <c:v>0.8658536585365854</c:v>
                </c:pt>
                <c:pt idx="4">
                  <c:v>0.6928104575163399</c:v>
                </c:pt>
              </c:numCache>
            </c:numRef>
          </c:val>
          <c:smooth val="0"/>
        </c:ser>
        <c:ser>
          <c:idx val="2"/>
          <c:order val="2"/>
          <c:tx>
            <c:strRef>
              <c:f>'グラフ作成用データ'!$A$21</c:f>
              <c:strCache>
                <c:ptCount val="1"/>
                <c:pt idx="0">
                  <c:v>リハーサル室A</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'グラフ作成用データ'!$B$18:$F$18</c:f>
              <c:strCache>
                <c:ptCount val="5"/>
                <c:pt idx="0">
                  <c:v>2002</c:v>
                </c:pt>
                <c:pt idx="1">
                  <c:v>2003</c:v>
                </c:pt>
                <c:pt idx="2">
                  <c:v>2004</c:v>
                </c:pt>
                <c:pt idx="3">
                  <c:v>2005</c:v>
                </c:pt>
                <c:pt idx="4">
                  <c:v>2006</c:v>
                </c:pt>
              </c:strCache>
            </c:strRef>
          </c:cat>
          <c:val>
            <c:numRef>
              <c:f>'グラフ作成用データ'!$B$21:$F$21</c:f>
              <c:numCache>
                <c:ptCount val="5"/>
                <c:pt idx="0">
                  <c:v>0.7824675324675324</c:v>
                </c:pt>
                <c:pt idx="1">
                  <c:v>0.7077922077922078</c:v>
                </c:pt>
                <c:pt idx="2">
                  <c:v>0.7712418300653595</c:v>
                </c:pt>
                <c:pt idx="3">
                  <c:v>0.9802631578947368</c:v>
                </c:pt>
                <c:pt idx="4">
                  <c:v>0.8790849673202614</c:v>
                </c:pt>
              </c:numCache>
            </c:numRef>
          </c:val>
          <c:smooth val="0"/>
        </c:ser>
        <c:ser>
          <c:idx val="3"/>
          <c:order val="3"/>
          <c:tx>
            <c:strRef>
              <c:f>'グラフ作成用データ'!$A$22</c:f>
              <c:strCache>
                <c:ptCount val="1"/>
                <c:pt idx="0">
                  <c:v>リハーサル室B</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Ref>
              <c:f>'グラフ作成用データ'!$B$18:$F$18</c:f>
              <c:strCache>
                <c:ptCount val="5"/>
                <c:pt idx="0">
                  <c:v>2002</c:v>
                </c:pt>
                <c:pt idx="1">
                  <c:v>2003</c:v>
                </c:pt>
                <c:pt idx="2">
                  <c:v>2004</c:v>
                </c:pt>
                <c:pt idx="3">
                  <c:v>2005</c:v>
                </c:pt>
                <c:pt idx="4">
                  <c:v>2006</c:v>
                </c:pt>
              </c:strCache>
            </c:strRef>
          </c:cat>
          <c:val>
            <c:numRef>
              <c:f>'グラフ作成用データ'!$B$22:$F$22</c:f>
              <c:numCache>
                <c:ptCount val="5"/>
                <c:pt idx="0">
                  <c:v>0.6038961038961039</c:v>
                </c:pt>
                <c:pt idx="1">
                  <c:v>0.7824675324675324</c:v>
                </c:pt>
                <c:pt idx="2">
                  <c:v>0.7124183006535948</c:v>
                </c:pt>
                <c:pt idx="3">
                  <c:v>0.7763157894736842</c:v>
                </c:pt>
                <c:pt idx="4">
                  <c:v>0.9084967320261438</c:v>
                </c:pt>
              </c:numCache>
            </c:numRef>
          </c:val>
          <c:smooth val="0"/>
        </c:ser>
        <c:ser>
          <c:idx val="4"/>
          <c:order val="4"/>
          <c:tx>
            <c:strRef>
              <c:f>'グラフ作成用データ'!$A$23</c:f>
              <c:strCache>
                <c:ptCount val="1"/>
                <c:pt idx="0">
                  <c:v>会議室１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3"/>
            <c:spPr>
              <a:solidFill>
                <a:srgbClr val="C0C0C0"/>
              </a:solidFill>
              <a:ln>
                <a:solidFill>
                  <a:srgbClr val="800080"/>
                </a:solidFill>
              </a:ln>
            </c:spPr>
          </c:marker>
          <c:cat>
            <c:strRef>
              <c:f>'グラフ作成用データ'!$B$18:$F$18</c:f>
              <c:strCache>
                <c:ptCount val="5"/>
                <c:pt idx="0">
                  <c:v>2002</c:v>
                </c:pt>
                <c:pt idx="1">
                  <c:v>2003</c:v>
                </c:pt>
                <c:pt idx="2">
                  <c:v>2004</c:v>
                </c:pt>
                <c:pt idx="3">
                  <c:v>2005</c:v>
                </c:pt>
                <c:pt idx="4">
                  <c:v>2006</c:v>
                </c:pt>
              </c:strCache>
            </c:strRef>
          </c:cat>
          <c:val>
            <c:numRef>
              <c:f>'グラフ作成用データ'!$B$23:$F$23</c:f>
              <c:numCache>
                <c:ptCount val="5"/>
                <c:pt idx="0">
                  <c:v>0.8733766233766234</c:v>
                </c:pt>
                <c:pt idx="1">
                  <c:v>0.7662337662337663</c:v>
                </c:pt>
                <c:pt idx="2">
                  <c:v>0.8790849673202614</c:v>
                </c:pt>
                <c:pt idx="3">
                  <c:v>0.7171052631578947</c:v>
                </c:pt>
                <c:pt idx="4">
                  <c:v>0.8594771241830066</c:v>
                </c:pt>
              </c:numCache>
            </c:numRef>
          </c:val>
          <c:smooth val="0"/>
        </c:ser>
        <c:ser>
          <c:idx val="5"/>
          <c:order val="5"/>
          <c:tx>
            <c:strRef>
              <c:f>'グラフ作成用データ'!$A$24</c:f>
              <c:strCache>
                <c:ptCount val="1"/>
                <c:pt idx="0">
                  <c:v>会議室２</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C0C0C0"/>
              </a:solidFill>
              <a:ln>
                <a:solidFill>
                  <a:srgbClr val="000000"/>
                </a:solidFill>
              </a:ln>
            </c:spPr>
          </c:marker>
          <c:cat>
            <c:strRef>
              <c:f>'グラフ作成用データ'!$B$18:$F$18</c:f>
              <c:strCache>
                <c:ptCount val="5"/>
                <c:pt idx="0">
                  <c:v>2002</c:v>
                </c:pt>
                <c:pt idx="1">
                  <c:v>2003</c:v>
                </c:pt>
                <c:pt idx="2">
                  <c:v>2004</c:v>
                </c:pt>
                <c:pt idx="3">
                  <c:v>2005</c:v>
                </c:pt>
                <c:pt idx="4">
                  <c:v>2006</c:v>
                </c:pt>
              </c:strCache>
            </c:strRef>
          </c:cat>
          <c:val>
            <c:numRef>
              <c:f>'グラフ作成用データ'!$B$24:$F$24</c:f>
              <c:numCache>
                <c:ptCount val="5"/>
                <c:pt idx="0">
                  <c:v>0.5324675324675324</c:v>
                </c:pt>
                <c:pt idx="1">
                  <c:v>0.5909090909090909</c:v>
                </c:pt>
                <c:pt idx="2">
                  <c:v>0.6372549019607843</c:v>
                </c:pt>
                <c:pt idx="3">
                  <c:v>0.5460526315789473</c:v>
                </c:pt>
                <c:pt idx="4">
                  <c:v>0.5816993464052288</c:v>
                </c:pt>
              </c:numCache>
            </c:numRef>
          </c:val>
          <c:smooth val="0"/>
        </c:ser>
        <c:marker val="1"/>
        <c:axId val="33609417"/>
        <c:axId val="34049298"/>
      </c:lineChart>
      <c:catAx>
        <c:axId val="33609417"/>
        <c:scaling>
          <c:orientation val="minMax"/>
        </c:scaling>
        <c:axPos val="b"/>
        <c:title>
          <c:tx>
            <c:rich>
              <a:bodyPr vert="horz" rot="0" anchor="ctr"/>
              <a:lstStyle/>
              <a:p>
                <a:pPr algn="ctr">
                  <a:defRPr/>
                </a:pPr>
                <a:r>
                  <a:rPr lang="en-US" cap="none" sz="1075" b="0" i="0" u="none" baseline="0">
                    <a:solidFill>
                      <a:srgbClr val="000000"/>
                    </a:solidFill>
                  </a:rPr>
                  <a:t>年度</a:t>
                </a:r>
              </a:p>
            </c:rich>
          </c:tx>
          <c:layout>
            <c:manualLayout>
              <c:xMode val="factor"/>
              <c:yMode val="factor"/>
              <c:x val="0.008"/>
              <c:y val="0.146"/>
            </c:manualLayout>
          </c:layout>
          <c:overlay val="0"/>
          <c:spPr>
            <a:noFill/>
            <a:ln>
              <a:noFill/>
            </a:ln>
          </c:spPr>
        </c:title>
        <c:delete val="0"/>
        <c:numFmt formatCode="General" sourceLinked="1"/>
        <c:majorTickMark val="in"/>
        <c:minorTickMark val="none"/>
        <c:tickLblPos val="nextTo"/>
        <c:spPr>
          <a:ln w="3175">
            <a:solidFill>
              <a:srgbClr val="000000"/>
            </a:solidFill>
          </a:ln>
        </c:spPr>
        <c:crossAx val="34049298"/>
        <c:crosses val="autoZero"/>
        <c:auto val="1"/>
        <c:lblOffset val="100"/>
        <c:tickLblSkip val="1"/>
        <c:noMultiLvlLbl val="0"/>
      </c:catAx>
      <c:valAx>
        <c:axId val="34049298"/>
        <c:scaling>
          <c:orientation val="minMax"/>
          <c:max val="1"/>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33609417"/>
        <c:crossesAt val="1"/>
        <c:crossBetween val="between"/>
        <c:dispUnits/>
      </c:valAx>
      <c:spPr>
        <a:solidFill>
          <a:srgbClr val="FFFFFF"/>
        </a:solidFill>
        <a:ln w="12700">
          <a:solidFill>
            <a:srgbClr val="000000"/>
          </a:solidFill>
        </a:ln>
      </c:spPr>
    </c:plotArea>
    <c:legend>
      <c:legendPos val="r"/>
      <c:layout>
        <c:manualLayout>
          <c:xMode val="edge"/>
          <c:yMode val="edge"/>
          <c:x val="0.7125"/>
          <c:y val="0.35625"/>
          <c:w val="0.28"/>
          <c:h val="0.28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収入内訳の推移</a:t>
            </a:r>
          </a:p>
        </c:rich>
      </c:tx>
      <c:layout>
        <c:manualLayout>
          <c:xMode val="factor"/>
          <c:yMode val="factor"/>
          <c:x val="0.00175"/>
          <c:y val="0"/>
        </c:manualLayout>
      </c:layout>
      <c:spPr>
        <a:noFill/>
        <a:ln>
          <a:noFill/>
        </a:ln>
      </c:spPr>
    </c:title>
    <c:plotArea>
      <c:layout>
        <c:manualLayout>
          <c:xMode val="edge"/>
          <c:yMode val="edge"/>
          <c:x val="0.016"/>
          <c:y val="0.11425"/>
          <c:w val="0.63"/>
          <c:h val="0.799"/>
        </c:manualLayout>
      </c:layout>
      <c:barChart>
        <c:barDir val="col"/>
        <c:grouping val="percentStacked"/>
        <c:varyColors val="0"/>
        <c:ser>
          <c:idx val="0"/>
          <c:order val="0"/>
          <c:tx>
            <c:strRef>
              <c:f>'グラフ作成用データ'!$A$28</c:f>
              <c:strCache>
                <c:ptCount val="1"/>
                <c:pt idx="0">
                  <c:v>設置団体からの収入</c:v>
                </c:pt>
              </c:strCache>
            </c:strRef>
          </c:tx>
          <c:spPr>
            <a:pattFill prst="dk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'グラフ作成用データ'!$B$27:$F$27</c:f>
              <c:strCache>
                <c:ptCount val="5"/>
                <c:pt idx="0">
                  <c:v>2002</c:v>
                </c:pt>
                <c:pt idx="1">
                  <c:v>2003</c:v>
                </c:pt>
                <c:pt idx="2">
                  <c:v>2004</c:v>
                </c:pt>
                <c:pt idx="3">
                  <c:v>2005</c:v>
                </c:pt>
                <c:pt idx="4">
                  <c:v>2006</c:v>
                </c:pt>
              </c:strCache>
            </c:strRef>
          </c:cat>
          <c:val>
            <c:numRef>
              <c:f>'グラフ作成用データ'!$B$28:$F$28</c:f>
              <c:numCache>
                <c:ptCount val="5"/>
                <c:pt idx="0">
                  <c:v>313330</c:v>
                </c:pt>
                <c:pt idx="1">
                  <c:v>292904</c:v>
                </c:pt>
                <c:pt idx="2">
                  <c:v>298659</c:v>
                </c:pt>
                <c:pt idx="3">
                  <c:v>300259</c:v>
                </c:pt>
                <c:pt idx="4">
                  <c:v>289915</c:v>
                </c:pt>
              </c:numCache>
            </c:numRef>
          </c:val>
        </c:ser>
        <c:ser>
          <c:idx val="1"/>
          <c:order val="1"/>
          <c:tx>
            <c:strRef>
              <c:f>'グラフ作成用データ'!$A$29</c:f>
              <c:strCache>
                <c:ptCount val="1"/>
                <c:pt idx="0">
                  <c:v>館の事業による収入</c:v>
                </c:pt>
              </c:strCache>
            </c:strRef>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'グラフ作成用データ'!$B$27:$F$27</c:f>
              <c:strCache>
                <c:ptCount val="5"/>
                <c:pt idx="0">
                  <c:v>2002</c:v>
                </c:pt>
                <c:pt idx="1">
                  <c:v>2003</c:v>
                </c:pt>
                <c:pt idx="2">
                  <c:v>2004</c:v>
                </c:pt>
                <c:pt idx="3">
                  <c:v>2005</c:v>
                </c:pt>
                <c:pt idx="4">
                  <c:v>2006</c:v>
                </c:pt>
              </c:strCache>
            </c:strRef>
          </c:cat>
          <c:val>
            <c:numRef>
              <c:f>'グラフ作成用データ'!$B$29:$F$29</c:f>
              <c:numCache>
                <c:ptCount val="5"/>
                <c:pt idx="0">
                  <c:v>89160</c:v>
                </c:pt>
                <c:pt idx="1">
                  <c:v>91794</c:v>
                </c:pt>
                <c:pt idx="2">
                  <c:v>97095</c:v>
                </c:pt>
                <c:pt idx="3">
                  <c:v>94085</c:v>
                </c:pt>
                <c:pt idx="4">
                  <c:v>99773</c:v>
                </c:pt>
              </c:numCache>
            </c:numRef>
          </c:val>
        </c:ser>
        <c:ser>
          <c:idx val="2"/>
          <c:order val="2"/>
          <c:tx>
            <c:strRef>
              <c:f>'グラフ作成用データ'!$A$30</c:f>
              <c:strCache>
                <c:ptCount val="1"/>
                <c:pt idx="0">
                  <c:v>利用料金収入（貸館収入）</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'グラフ作成用データ'!$B$27:$F$27</c:f>
              <c:strCache>
                <c:ptCount val="5"/>
                <c:pt idx="0">
                  <c:v>2002</c:v>
                </c:pt>
                <c:pt idx="1">
                  <c:v>2003</c:v>
                </c:pt>
                <c:pt idx="2">
                  <c:v>2004</c:v>
                </c:pt>
                <c:pt idx="3">
                  <c:v>2005</c:v>
                </c:pt>
                <c:pt idx="4">
                  <c:v>2006</c:v>
                </c:pt>
              </c:strCache>
            </c:strRef>
          </c:cat>
          <c:val>
            <c:numRef>
              <c:f>'グラフ作成用データ'!$B$30:$F$30</c:f>
              <c:numCache>
                <c:ptCount val="5"/>
                <c:pt idx="0">
                  <c:v>86989</c:v>
                </c:pt>
                <c:pt idx="1">
                  <c:v>89869</c:v>
                </c:pt>
                <c:pt idx="2">
                  <c:v>91254</c:v>
                </c:pt>
                <c:pt idx="3">
                  <c:v>89553</c:v>
                </c:pt>
                <c:pt idx="4">
                  <c:v>90289</c:v>
                </c:pt>
              </c:numCache>
            </c:numRef>
          </c:val>
        </c:ser>
        <c:ser>
          <c:idx val="3"/>
          <c:order val="3"/>
          <c:tx>
            <c:strRef>
              <c:f>'グラフ作成用データ'!$A$31</c:f>
              <c:strCache>
                <c:ptCount val="1"/>
                <c:pt idx="0">
                  <c:v>助成金・協賛金等の収入</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'グラフ作成用データ'!$B$27:$F$27</c:f>
              <c:strCache>
                <c:ptCount val="5"/>
                <c:pt idx="0">
                  <c:v>2002</c:v>
                </c:pt>
                <c:pt idx="1">
                  <c:v>2003</c:v>
                </c:pt>
                <c:pt idx="2">
                  <c:v>2004</c:v>
                </c:pt>
                <c:pt idx="3">
                  <c:v>2005</c:v>
                </c:pt>
                <c:pt idx="4">
                  <c:v>2006</c:v>
                </c:pt>
              </c:strCache>
            </c:strRef>
          </c:cat>
          <c:val>
            <c:numRef>
              <c:f>'グラフ作成用データ'!$B$31:$F$31</c:f>
              <c:numCache>
                <c:ptCount val="5"/>
                <c:pt idx="0">
                  <c:v>7260</c:v>
                </c:pt>
                <c:pt idx="1">
                  <c:v>4215</c:v>
                </c:pt>
                <c:pt idx="2">
                  <c:v>3398</c:v>
                </c:pt>
                <c:pt idx="3">
                  <c:v>8426</c:v>
                </c:pt>
                <c:pt idx="4">
                  <c:v>6658</c:v>
                </c:pt>
              </c:numCache>
            </c:numRef>
          </c:val>
        </c:ser>
        <c:ser>
          <c:idx val="4"/>
          <c:order val="4"/>
          <c:tx>
            <c:strRef>
              <c:f>'グラフ作成用データ'!$A$32</c:f>
              <c:strCache>
                <c:ptCount val="1"/>
                <c:pt idx="0">
                  <c:v>その他の収入</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'グラフ作成用データ'!$B$27:$F$27</c:f>
              <c:strCache>
                <c:ptCount val="5"/>
                <c:pt idx="0">
                  <c:v>2002</c:v>
                </c:pt>
                <c:pt idx="1">
                  <c:v>2003</c:v>
                </c:pt>
                <c:pt idx="2">
                  <c:v>2004</c:v>
                </c:pt>
                <c:pt idx="3">
                  <c:v>2005</c:v>
                </c:pt>
                <c:pt idx="4">
                  <c:v>2006</c:v>
                </c:pt>
              </c:strCache>
            </c:strRef>
          </c:cat>
          <c:val>
            <c:numRef>
              <c:f>'グラフ作成用データ'!$B$32:$F$32</c:f>
              <c:numCache>
                <c:ptCount val="5"/>
                <c:pt idx="0">
                  <c:v>1456</c:v>
                </c:pt>
                <c:pt idx="1">
                  <c:v>1369</c:v>
                </c:pt>
                <c:pt idx="2">
                  <c:v>2258</c:v>
                </c:pt>
                <c:pt idx="3">
                  <c:v>2451</c:v>
                </c:pt>
                <c:pt idx="4">
                  <c:v>1986</c:v>
                </c:pt>
              </c:numCache>
            </c:numRef>
          </c:val>
        </c:ser>
        <c:overlap val="100"/>
        <c:axId val="38008227"/>
        <c:axId val="6529724"/>
      </c:barChart>
      <c:catAx>
        <c:axId val="38008227"/>
        <c:scaling>
          <c:orientation val="minMax"/>
        </c:scaling>
        <c:axPos val="b"/>
        <c:title>
          <c:tx>
            <c:rich>
              <a:bodyPr vert="horz" rot="0" anchor="ctr"/>
              <a:lstStyle/>
              <a:p>
                <a:pPr algn="ctr">
                  <a:defRPr/>
                </a:pPr>
                <a:r>
                  <a:rPr lang="en-US" cap="none" sz="1100" b="0" i="0" u="none" baseline="0">
                    <a:solidFill>
                      <a:srgbClr val="000000"/>
                    </a:solidFill>
                  </a:rPr>
                  <a:t>年度</a:t>
                </a:r>
              </a:p>
            </c:rich>
          </c:tx>
          <c:layout>
            <c:manualLayout>
              <c:xMode val="factor"/>
              <c:yMode val="factor"/>
              <c:x val="0.01075"/>
              <c:y val="0.141"/>
            </c:manualLayout>
          </c:layout>
          <c:overlay val="0"/>
          <c:spPr>
            <a:noFill/>
            <a:ln>
              <a:noFill/>
            </a:ln>
          </c:spPr>
        </c:title>
        <c:delete val="0"/>
        <c:numFmt formatCode="General" sourceLinked="1"/>
        <c:majorTickMark val="in"/>
        <c:minorTickMark val="none"/>
        <c:tickLblPos val="nextTo"/>
        <c:spPr>
          <a:ln w="3175">
            <a:solidFill>
              <a:srgbClr val="000000"/>
            </a:solidFill>
          </a:ln>
        </c:spPr>
        <c:crossAx val="6529724"/>
        <c:crosses val="autoZero"/>
        <c:auto val="1"/>
        <c:lblOffset val="100"/>
        <c:tickLblSkip val="1"/>
        <c:noMultiLvlLbl val="0"/>
      </c:catAx>
      <c:valAx>
        <c:axId val="6529724"/>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38008227"/>
        <c:crossesAt val="1"/>
        <c:crossBetween val="between"/>
        <c:dispUnits/>
        <c:majorUnit val="0.1"/>
      </c:valAx>
      <c:spPr>
        <a:noFill/>
        <a:ln w="12700">
          <a:solidFill>
            <a:srgbClr val="000000"/>
          </a:solidFill>
        </a:ln>
      </c:spPr>
    </c:plotArea>
    <c:legend>
      <c:legendPos val="r"/>
      <c:layout>
        <c:manualLayout>
          <c:xMode val="edge"/>
          <c:yMode val="edge"/>
          <c:x val="0.677"/>
          <c:y val="0.3455"/>
          <c:w val="0.3115"/>
          <c:h val="0.31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支出内訳の推移</a:t>
            </a:r>
          </a:p>
        </c:rich>
      </c:tx>
      <c:layout>
        <c:manualLayout>
          <c:xMode val="factor"/>
          <c:yMode val="factor"/>
          <c:x val="0.00175"/>
          <c:y val="0"/>
        </c:manualLayout>
      </c:layout>
      <c:spPr>
        <a:noFill/>
        <a:ln>
          <a:noFill/>
        </a:ln>
      </c:spPr>
    </c:title>
    <c:plotArea>
      <c:layout>
        <c:manualLayout>
          <c:xMode val="edge"/>
          <c:yMode val="edge"/>
          <c:x val="0.01575"/>
          <c:y val="0.11925"/>
          <c:w val="0.63025"/>
          <c:h val="0.794"/>
        </c:manualLayout>
      </c:layout>
      <c:barChart>
        <c:barDir val="col"/>
        <c:grouping val="percentStacked"/>
        <c:varyColors val="0"/>
        <c:ser>
          <c:idx val="0"/>
          <c:order val="0"/>
          <c:tx>
            <c:strRef>
              <c:f>'グラフ作成用データ'!$A$36</c:f>
              <c:strCache>
                <c:ptCount val="1"/>
                <c:pt idx="0">
                  <c:v>事業費</c:v>
                </c:pt>
              </c:strCache>
            </c:strRef>
          </c:tx>
          <c:spPr>
            <a:pattFill prst="dk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'グラフ作成用データ'!$B$35:$F$35</c:f>
              <c:strCache>
                <c:ptCount val="5"/>
                <c:pt idx="0">
                  <c:v>2002</c:v>
                </c:pt>
                <c:pt idx="1">
                  <c:v>2003</c:v>
                </c:pt>
                <c:pt idx="2">
                  <c:v>2004</c:v>
                </c:pt>
                <c:pt idx="3">
                  <c:v>2005</c:v>
                </c:pt>
                <c:pt idx="4">
                  <c:v>2006</c:v>
                </c:pt>
              </c:strCache>
            </c:strRef>
          </c:cat>
          <c:val>
            <c:numRef>
              <c:f>'グラフ作成用データ'!$B$36:$F$36</c:f>
              <c:numCache>
                <c:ptCount val="5"/>
                <c:pt idx="0">
                  <c:v>141132</c:v>
                </c:pt>
                <c:pt idx="1">
                  <c:v>128555</c:v>
                </c:pt>
                <c:pt idx="2">
                  <c:v>119238</c:v>
                </c:pt>
                <c:pt idx="3">
                  <c:v>117142</c:v>
                </c:pt>
                <c:pt idx="4">
                  <c:v>116271</c:v>
                </c:pt>
              </c:numCache>
            </c:numRef>
          </c:val>
        </c:ser>
        <c:ser>
          <c:idx val="1"/>
          <c:order val="1"/>
          <c:tx>
            <c:strRef>
              <c:f>'グラフ作成用データ'!$A$37</c:f>
              <c:strCache>
                <c:ptCount val="1"/>
                <c:pt idx="0">
                  <c:v>人件費</c:v>
                </c:pt>
              </c:strCache>
            </c:strRef>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'グラフ作成用データ'!$B$35:$F$35</c:f>
              <c:strCache>
                <c:ptCount val="5"/>
                <c:pt idx="0">
                  <c:v>2002</c:v>
                </c:pt>
                <c:pt idx="1">
                  <c:v>2003</c:v>
                </c:pt>
                <c:pt idx="2">
                  <c:v>2004</c:v>
                </c:pt>
                <c:pt idx="3">
                  <c:v>2005</c:v>
                </c:pt>
                <c:pt idx="4">
                  <c:v>2006</c:v>
                </c:pt>
              </c:strCache>
            </c:strRef>
          </c:cat>
          <c:val>
            <c:numRef>
              <c:f>'グラフ作成用データ'!$B$37:$F$37</c:f>
              <c:numCache>
                <c:ptCount val="5"/>
                <c:pt idx="0">
                  <c:v>161876</c:v>
                </c:pt>
                <c:pt idx="1">
                  <c:v>164085</c:v>
                </c:pt>
                <c:pt idx="2">
                  <c:v>165396</c:v>
                </c:pt>
                <c:pt idx="3">
                  <c:v>162306</c:v>
                </c:pt>
                <c:pt idx="4">
                  <c:v>169091</c:v>
                </c:pt>
              </c:numCache>
            </c:numRef>
          </c:val>
        </c:ser>
        <c:ser>
          <c:idx val="2"/>
          <c:order val="2"/>
          <c:tx>
            <c:strRef>
              <c:f>'グラフ作成用データ'!$A$38</c:f>
              <c:strCache>
                <c:ptCount val="1"/>
                <c:pt idx="0">
                  <c:v>運営管理費</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'グラフ作成用データ'!$B$35:$F$35</c:f>
              <c:strCache>
                <c:ptCount val="5"/>
                <c:pt idx="0">
                  <c:v>2002</c:v>
                </c:pt>
                <c:pt idx="1">
                  <c:v>2003</c:v>
                </c:pt>
                <c:pt idx="2">
                  <c:v>2004</c:v>
                </c:pt>
                <c:pt idx="3">
                  <c:v>2005</c:v>
                </c:pt>
                <c:pt idx="4">
                  <c:v>2006</c:v>
                </c:pt>
              </c:strCache>
            </c:strRef>
          </c:cat>
          <c:val>
            <c:numRef>
              <c:f>'グラフ作成用データ'!$B$38:$F$38</c:f>
              <c:numCache>
                <c:ptCount val="5"/>
                <c:pt idx="0">
                  <c:v>188611</c:v>
                </c:pt>
                <c:pt idx="1">
                  <c:v>186590</c:v>
                </c:pt>
                <c:pt idx="2">
                  <c:v>206473</c:v>
                </c:pt>
                <c:pt idx="3">
                  <c:v>214129</c:v>
                </c:pt>
                <c:pt idx="4">
                  <c:v>198814</c:v>
                </c:pt>
              </c:numCache>
            </c:numRef>
          </c:val>
        </c:ser>
        <c:ser>
          <c:idx val="3"/>
          <c:order val="3"/>
          <c:tx>
            <c:strRef>
              <c:f>'グラフ作成用データ'!$A$39</c:f>
              <c:strCache>
                <c:ptCount val="1"/>
                <c:pt idx="0">
                  <c:v>その他支出</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'グラフ作成用データ'!$B$35:$F$35</c:f>
              <c:strCache>
                <c:ptCount val="5"/>
                <c:pt idx="0">
                  <c:v>2002</c:v>
                </c:pt>
                <c:pt idx="1">
                  <c:v>2003</c:v>
                </c:pt>
                <c:pt idx="2">
                  <c:v>2004</c:v>
                </c:pt>
                <c:pt idx="3">
                  <c:v>2005</c:v>
                </c:pt>
                <c:pt idx="4">
                  <c:v>2006</c:v>
                </c:pt>
              </c:strCache>
            </c:strRef>
          </c:cat>
          <c:val>
            <c:numRef>
              <c:f>'グラフ作成用データ'!$B$39:$F$39</c:f>
              <c:numCache>
                <c:ptCount val="5"/>
                <c:pt idx="0">
                  <c:v>6576</c:v>
                </c:pt>
                <c:pt idx="1">
                  <c:v>1488</c:v>
                </c:pt>
                <c:pt idx="2">
                  <c:v>1697</c:v>
                </c:pt>
                <c:pt idx="3">
                  <c:v>1437</c:v>
                </c:pt>
                <c:pt idx="4">
                  <c:v>4528</c:v>
                </c:pt>
              </c:numCache>
            </c:numRef>
          </c:val>
        </c:ser>
        <c:overlap val="100"/>
        <c:axId val="58767517"/>
        <c:axId val="59145606"/>
      </c:barChart>
      <c:catAx>
        <c:axId val="58767517"/>
        <c:scaling>
          <c:orientation val="minMax"/>
        </c:scaling>
        <c:axPos val="b"/>
        <c:title>
          <c:tx>
            <c:rich>
              <a:bodyPr vert="horz" rot="0" anchor="ctr"/>
              <a:lstStyle/>
              <a:p>
                <a:pPr algn="ctr">
                  <a:defRPr/>
                </a:pPr>
                <a:r>
                  <a:rPr lang="en-US" cap="none" sz="1100" b="0" i="0" u="none" baseline="0">
                    <a:solidFill>
                      <a:srgbClr val="000000"/>
                    </a:solidFill>
                  </a:rPr>
                  <a:t>年度</a:t>
                </a:r>
              </a:p>
            </c:rich>
          </c:tx>
          <c:layout>
            <c:manualLayout>
              <c:xMode val="factor"/>
              <c:yMode val="factor"/>
              <c:x val="0.01075"/>
              <c:y val="0.1415"/>
            </c:manualLayout>
          </c:layout>
          <c:overlay val="0"/>
          <c:spPr>
            <a:noFill/>
            <a:ln>
              <a:noFill/>
            </a:ln>
          </c:spPr>
        </c:title>
        <c:delete val="0"/>
        <c:numFmt formatCode="General" sourceLinked="1"/>
        <c:majorTickMark val="in"/>
        <c:minorTickMark val="none"/>
        <c:tickLblPos val="nextTo"/>
        <c:spPr>
          <a:ln w="3175">
            <a:solidFill>
              <a:srgbClr val="000000"/>
            </a:solidFill>
          </a:ln>
        </c:spPr>
        <c:crossAx val="59145606"/>
        <c:crosses val="autoZero"/>
        <c:auto val="1"/>
        <c:lblOffset val="100"/>
        <c:tickLblSkip val="1"/>
        <c:noMultiLvlLbl val="0"/>
      </c:catAx>
      <c:valAx>
        <c:axId val="59145606"/>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58767517"/>
        <c:crossesAt val="1"/>
        <c:crossBetween val="between"/>
        <c:dispUnits/>
        <c:majorUnit val="0.1"/>
      </c:valAx>
      <c:spPr>
        <a:noFill/>
        <a:ln w="12700">
          <a:solidFill>
            <a:srgbClr val="000000"/>
          </a:solidFill>
        </a:ln>
      </c:spPr>
    </c:plotArea>
    <c:legend>
      <c:legendPos val="r"/>
      <c:layout>
        <c:manualLayout>
          <c:xMode val="edge"/>
          <c:yMode val="edge"/>
          <c:x val="0.697"/>
          <c:y val="0.33825"/>
          <c:w val="0.2475"/>
          <c:h val="0.31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年間の平均収入内訳</a:t>
            </a:r>
          </a:p>
        </c:rich>
      </c:tx>
      <c:layout>
        <c:manualLayout>
          <c:xMode val="factor"/>
          <c:yMode val="factor"/>
          <c:x val="0.0035"/>
          <c:y val="0"/>
        </c:manualLayout>
      </c:layout>
      <c:spPr>
        <a:noFill/>
        <a:ln>
          <a:noFill/>
        </a:ln>
      </c:spPr>
    </c:title>
    <c:plotArea>
      <c:layout>
        <c:manualLayout>
          <c:xMode val="edge"/>
          <c:yMode val="edge"/>
          <c:x val="0.259"/>
          <c:y val="0.2695"/>
          <c:w val="0.47225"/>
          <c:h val="0.658"/>
        </c:manualLayout>
      </c:layout>
      <c:doughnut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kVert">
                <a:fgClr>
                  <a:srgbClr val="000000"/>
                </a:fgClr>
                <a:bgClr>
                  <a:srgbClr val="FFFFFF"/>
                </a:bgClr>
              </a:pattFill>
              <a:ln w="12700">
                <a:solidFill>
                  <a:srgbClr val="000000"/>
                </a:solidFill>
              </a:ln>
            </c:spPr>
          </c:dPt>
          <c:dPt>
            <c:idx val="1"/>
            <c:spPr>
              <a:pattFill prst="ltUpDiag">
                <a:fgClr>
                  <a:srgbClr val="000000"/>
                </a:fgClr>
                <a:bgClr>
                  <a:srgbClr val="FFFFFF"/>
                </a:bgClr>
              </a:pattFill>
              <a:ln w="12700">
                <a:solidFill>
                  <a:srgbClr val="000000"/>
                </a:solidFill>
              </a:ln>
            </c:spPr>
          </c:dPt>
          <c:dPt>
            <c:idx val="2"/>
            <c:spPr>
              <a:pattFill prst="pct10">
                <a:fgClr>
                  <a:srgbClr val="000000"/>
                </a:fgClr>
                <a:bgClr>
                  <a:srgbClr val="FFFFFF"/>
                </a:bgClr>
              </a:pattFill>
              <a:ln w="12700">
                <a:solidFill>
                  <a:srgbClr val="000000"/>
                </a:solidFill>
              </a:ln>
            </c:spPr>
          </c:dPt>
          <c:dPt>
            <c:idx val="3"/>
            <c:spPr>
              <a:solidFill>
                <a:srgbClr val="FFFFFF"/>
              </a:solidFill>
              <a:ln w="12700">
                <a:solidFill>
                  <a:srgbClr val="000000"/>
                </a:solidFill>
              </a:ln>
            </c:spPr>
          </c:dPt>
          <c:dPt>
            <c:idx val="4"/>
            <c:spPr>
              <a:solidFill>
                <a:srgbClr val="00000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設置団体からの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収入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60.9%</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館の事業による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収入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19.2%</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利用料金収入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（貸館収入）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18.3%</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助成金・協賛金等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の収入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1.2%</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その他の収入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0.4%</a:t>
                    </a:r>
                  </a:p>
                </c:rich>
              </c:tx>
              <c:numFmt formatCode="0.0%" sourceLinked="0"/>
              <c:showLegendKey val="0"/>
              <c:showVal val="0"/>
              <c:showBubbleSize val="0"/>
              <c:showCatName val="1"/>
              <c:showSerName val="0"/>
              <c:showPercent val="0"/>
            </c:dLbl>
            <c:numFmt formatCode="0.0%" sourceLinked="0"/>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1"/>
          </c:dLbls>
          <c:cat>
            <c:strRef>
              <c:f>'グラフ作成用データ'!$A$42:$A$46</c:f>
              <c:strCache>
                <c:ptCount val="5"/>
                <c:pt idx="0">
                  <c:v>設置団体からの収入</c:v>
                </c:pt>
                <c:pt idx="1">
                  <c:v>館の事業による収入</c:v>
                </c:pt>
                <c:pt idx="2">
                  <c:v>利用料金収入（貸館収入）</c:v>
                </c:pt>
                <c:pt idx="3">
                  <c:v>助成金・協賛金等の収入</c:v>
                </c:pt>
                <c:pt idx="4">
                  <c:v>その他の収入</c:v>
                </c:pt>
              </c:strCache>
            </c:strRef>
          </c:cat>
          <c:val>
            <c:numRef>
              <c:f>'グラフ作成用データ'!$B$42:$B$46</c:f>
              <c:numCache>
                <c:ptCount val="5"/>
                <c:pt idx="0">
                  <c:v>0.6091362264988867</c:v>
                </c:pt>
                <c:pt idx="1">
                  <c:v>0.1922694094902838</c:v>
                </c:pt>
                <c:pt idx="2">
                  <c:v>0.1825102214182256</c:v>
                </c:pt>
                <c:pt idx="3">
                  <c:v>0.012205402123936351</c:v>
                </c:pt>
                <c:pt idx="4">
                  <c:v>0.003878740468667559</c:v>
                </c:pt>
              </c:numCache>
            </c:numRef>
          </c:val>
        </c:ser>
        <c:holeSize val="50"/>
      </c:doughnut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年間の平均支出内訳</a:t>
            </a:r>
          </a:p>
        </c:rich>
      </c:tx>
      <c:layout>
        <c:manualLayout>
          <c:xMode val="factor"/>
          <c:yMode val="factor"/>
          <c:x val="0.0035"/>
          <c:y val="0"/>
        </c:manualLayout>
      </c:layout>
      <c:spPr>
        <a:noFill/>
        <a:ln>
          <a:noFill/>
        </a:ln>
      </c:spPr>
    </c:title>
    <c:plotArea>
      <c:layout>
        <c:manualLayout>
          <c:xMode val="edge"/>
          <c:yMode val="edge"/>
          <c:x val="0.259"/>
          <c:y val="0.27025"/>
          <c:w val="0.47225"/>
          <c:h val="0.655"/>
        </c:manualLayout>
      </c:layout>
      <c:doughnutChart>
        <c:varyColors val="1"/>
        <c:ser>
          <c:idx val="0"/>
          <c:order val="0"/>
          <c:spPr>
            <a:solidFill>
              <a:srgbClr val="5B9BD5"/>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kVert">
                <a:fgClr>
                  <a:srgbClr val="000000"/>
                </a:fgClr>
                <a:bgClr>
                  <a:srgbClr val="FFFFFF"/>
                </a:bgClr>
              </a:pattFill>
              <a:ln w="12700">
                <a:solidFill>
                  <a:srgbClr val="000000"/>
                </a:solidFill>
              </a:ln>
            </c:spPr>
          </c:dPt>
          <c:dPt>
            <c:idx val="1"/>
            <c:spPr>
              <a:pattFill prst="ltUpDiag">
                <a:fgClr>
                  <a:srgbClr val="000000"/>
                </a:fgClr>
                <a:bgClr>
                  <a:srgbClr val="FFFFFF"/>
                </a:bgClr>
              </a:pattFill>
              <a:ln w="12700">
                <a:solidFill>
                  <a:srgbClr val="000000"/>
                </a:solidFill>
              </a:ln>
            </c:spPr>
          </c:dPt>
          <c:dPt>
            <c:idx val="2"/>
            <c:spPr>
              <a:pattFill prst="pct10">
                <a:fgClr>
                  <a:srgbClr val="000000"/>
                </a:fgClr>
                <a:bgClr>
                  <a:srgbClr val="FFFFFF"/>
                </a:bgClr>
              </a:pattFill>
              <a:ln w="12700">
                <a:solidFill>
                  <a:srgbClr val="000000"/>
                </a:solidFill>
              </a:ln>
            </c:spPr>
          </c:dPt>
          <c:dPt>
            <c:idx val="3"/>
            <c:spPr>
              <a:solidFill>
                <a:srgbClr val="000000"/>
              </a:solidFill>
              <a:ln w="12700">
                <a:solidFill>
                  <a:srgbClr val="000000"/>
                </a:solidFill>
              </a:ln>
            </c:spPr>
          </c:dPt>
          <c:dPt>
            <c:idx val="4"/>
            <c:spPr>
              <a:solidFill>
                <a:srgbClr val="000000"/>
              </a:solidFill>
              <a:ln w="12700">
                <a:solidFill>
                  <a:srgbClr val="000000"/>
                </a:solidFill>
              </a:ln>
            </c:spPr>
          </c:dP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100" b="0" i="0" u="none" baseline="0">
                    <a:solidFill>
                      <a:srgbClr val="000000"/>
                    </a:solidFill>
                  </a:defRPr>
                </a:pPr>
              </a:p>
            </c:txPr>
            <c:showLegendKey val="0"/>
            <c:showVal val="0"/>
            <c:showBubbleSize val="0"/>
            <c:showCatName val="1"/>
            <c:showSerName val="0"/>
            <c:showLeaderLines val="0"/>
            <c:showPercent val="1"/>
          </c:dLbls>
          <c:cat>
            <c:strRef>
              <c:f>'グラフ作成用データ'!$A$49:$A$52</c:f>
              <c:strCache>
                <c:ptCount val="4"/>
                <c:pt idx="0">
                  <c:v>事業費</c:v>
                </c:pt>
                <c:pt idx="1">
                  <c:v>人件費</c:v>
                </c:pt>
                <c:pt idx="2">
                  <c:v>運営管理費</c:v>
                </c:pt>
                <c:pt idx="3">
                  <c:v>その他支出</c:v>
                </c:pt>
              </c:strCache>
            </c:strRef>
          </c:cat>
          <c:val>
            <c:numRef>
              <c:f>'グラフ作成用データ'!$B$49:$B$52</c:f>
              <c:numCache>
                <c:ptCount val="4"/>
                <c:pt idx="0">
                  <c:v>0.2534532577730626</c:v>
                </c:pt>
                <c:pt idx="1">
                  <c:v>0.3350746405423072</c:v>
                </c:pt>
                <c:pt idx="2">
                  <c:v>0.40506753385856276</c:v>
                </c:pt>
                <c:pt idx="3">
                  <c:v>0.006404567826067479</c:v>
                </c:pt>
              </c:numCache>
            </c:numRef>
          </c:val>
        </c:ser>
        <c:holeSize val="50"/>
      </c:doughnut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5</xdr:row>
      <xdr:rowOff>0</xdr:rowOff>
    </xdr:from>
    <xdr:to>
      <xdr:col>3</xdr:col>
      <xdr:colOff>76200</xdr:colOff>
      <xdr:row>10</xdr:row>
      <xdr:rowOff>180975</xdr:rowOff>
    </xdr:to>
    <xdr:sp>
      <xdr:nvSpPr>
        <xdr:cNvPr id="1" name="Line 1"/>
        <xdr:cNvSpPr>
          <a:spLocks/>
        </xdr:cNvSpPr>
      </xdr:nvSpPr>
      <xdr:spPr>
        <a:xfrm>
          <a:off x="4010025" y="90487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7</xdr:row>
      <xdr:rowOff>0</xdr:rowOff>
    </xdr:from>
    <xdr:to>
      <xdr:col>4</xdr:col>
      <xdr:colOff>161925</xdr:colOff>
      <xdr:row>10</xdr:row>
      <xdr:rowOff>180975</xdr:rowOff>
    </xdr:to>
    <xdr:sp>
      <xdr:nvSpPr>
        <xdr:cNvPr id="2" name="Line 2"/>
        <xdr:cNvSpPr>
          <a:spLocks/>
        </xdr:cNvSpPr>
      </xdr:nvSpPr>
      <xdr:spPr>
        <a:xfrm>
          <a:off x="4286250" y="115252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5</xdr:row>
      <xdr:rowOff>0</xdr:rowOff>
    </xdr:from>
    <xdr:to>
      <xdr:col>3</xdr:col>
      <xdr:colOff>95250</xdr:colOff>
      <xdr:row>10</xdr:row>
      <xdr:rowOff>180975</xdr:rowOff>
    </xdr:to>
    <xdr:sp>
      <xdr:nvSpPr>
        <xdr:cNvPr id="1" name="Line 3"/>
        <xdr:cNvSpPr>
          <a:spLocks/>
        </xdr:cNvSpPr>
      </xdr:nvSpPr>
      <xdr:spPr>
        <a:xfrm>
          <a:off x="4029075" y="90487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7</xdr:row>
      <xdr:rowOff>0</xdr:rowOff>
    </xdr:from>
    <xdr:to>
      <xdr:col>4</xdr:col>
      <xdr:colOff>180975</xdr:colOff>
      <xdr:row>10</xdr:row>
      <xdr:rowOff>180975</xdr:rowOff>
    </xdr:to>
    <xdr:sp>
      <xdr:nvSpPr>
        <xdr:cNvPr id="2" name="Line 4"/>
        <xdr:cNvSpPr>
          <a:spLocks/>
        </xdr:cNvSpPr>
      </xdr:nvSpPr>
      <xdr:spPr>
        <a:xfrm>
          <a:off x="4305300" y="115252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0.939</cdr:y>
    </cdr:from>
    <cdr:to>
      <cdr:x>1</cdr:x>
      <cdr:y>0.9905</cdr:y>
    </cdr:to>
    <cdr:sp>
      <cdr:nvSpPr>
        <cdr:cNvPr id="1" name="Text Box 1"/>
        <cdr:cNvSpPr txBox="1">
          <a:spLocks noChangeArrowheads="1"/>
        </cdr:cNvSpPr>
      </cdr:nvSpPr>
      <cdr:spPr>
        <a:xfrm>
          <a:off x="19050" y="4448175"/>
          <a:ext cx="6410325" cy="24765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ＭＳ Ｐ明朝"/>
              <a:ea typeface="ＭＳ Ｐ明朝"/>
              <a:cs typeface="ＭＳ Ｐ明朝"/>
            </a:rPr>
            <a:t>注）</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年間延べ総観客数・利用者数には、普及系事業①②の参加者数、市民参加型事業の住民参加者数、貸館の利用者数を含む</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161925</xdr:rowOff>
    </xdr:from>
    <xdr:to>
      <xdr:col>8</xdr:col>
      <xdr:colOff>657225</xdr:colOff>
      <xdr:row>28</xdr:row>
      <xdr:rowOff>114300</xdr:rowOff>
    </xdr:to>
    <xdr:graphicFrame>
      <xdr:nvGraphicFramePr>
        <xdr:cNvPr id="1" name="グラフ 1"/>
        <xdr:cNvGraphicFramePr/>
      </xdr:nvGraphicFramePr>
      <xdr:xfrm>
        <a:off x="95250" y="152400"/>
        <a:ext cx="6429375" cy="474345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30</xdr:row>
      <xdr:rowOff>76200</xdr:rowOff>
    </xdr:from>
    <xdr:to>
      <xdr:col>8</xdr:col>
      <xdr:colOff>657225</xdr:colOff>
      <xdr:row>58</xdr:row>
      <xdr:rowOff>38100</xdr:rowOff>
    </xdr:to>
    <xdr:graphicFrame>
      <xdr:nvGraphicFramePr>
        <xdr:cNvPr id="2" name="グラフ 3"/>
        <xdr:cNvGraphicFramePr/>
      </xdr:nvGraphicFramePr>
      <xdr:xfrm>
        <a:off x="85725" y="5200650"/>
        <a:ext cx="6438900" cy="47625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62</xdr:row>
      <xdr:rowOff>0</xdr:rowOff>
    </xdr:from>
    <xdr:to>
      <xdr:col>8</xdr:col>
      <xdr:colOff>657225</xdr:colOff>
      <xdr:row>89</xdr:row>
      <xdr:rowOff>133350</xdr:rowOff>
    </xdr:to>
    <xdr:graphicFrame>
      <xdr:nvGraphicFramePr>
        <xdr:cNvPr id="3" name="グラフ 4"/>
        <xdr:cNvGraphicFramePr/>
      </xdr:nvGraphicFramePr>
      <xdr:xfrm>
        <a:off x="76200" y="10610850"/>
        <a:ext cx="6448425" cy="4762500"/>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121</xdr:row>
      <xdr:rowOff>142875</xdr:rowOff>
    </xdr:from>
    <xdr:to>
      <xdr:col>8</xdr:col>
      <xdr:colOff>371475</xdr:colOff>
      <xdr:row>146</xdr:row>
      <xdr:rowOff>95250</xdr:rowOff>
    </xdr:to>
    <xdr:graphicFrame>
      <xdr:nvGraphicFramePr>
        <xdr:cNvPr id="4" name="グラフ 5"/>
        <xdr:cNvGraphicFramePr/>
      </xdr:nvGraphicFramePr>
      <xdr:xfrm>
        <a:off x="314325" y="20869275"/>
        <a:ext cx="5924550" cy="4238625"/>
      </xdr:xfrm>
      <a:graphic>
        <a:graphicData uri="http://schemas.openxmlformats.org/drawingml/2006/chart">
          <c:chart xmlns:c="http://schemas.openxmlformats.org/drawingml/2006/chart" r:id="rId4"/>
        </a:graphicData>
      </a:graphic>
    </xdr:graphicFrame>
    <xdr:clientData/>
  </xdr:twoCellAnchor>
  <xdr:twoCellAnchor>
    <xdr:from>
      <xdr:col>0</xdr:col>
      <xdr:colOff>314325</xdr:colOff>
      <xdr:row>151</xdr:row>
      <xdr:rowOff>9525</xdr:rowOff>
    </xdr:from>
    <xdr:to>
      <xdr:col>8</xdr:col>
      <xdr:colOff>381000</xdr:colOff>
      <xdr:row>175</xdr:row>
      <xdr:rowOff>133350</xdr:rowOff>
    </xdr:to>
    <xdr:graphicFrame>
      <xdr:nvGraphicFramePr>
        <xdr:cNvPr id="5" name="グラフ 6"/>
        <xdr:cNvGraphicFramePr/>
      </xdr:nvGraphicFramePr>
      <xdr:xfrm>
        <a:off x="314325" y="25879425"/>
        <a:ext cx="5934075" cy="4238625"/>
      </xdr:xfrm>
      <a:graphic>
        <a:graphicData uri="http://schemas.openxmlformats.org/drawingml/2006/chart">
          <c:chart xmlns:c="http://schemas.openxmlformats.org/drawingml/2006/chart" r:id="rId5"/>
        </a:graphicData>
      </a:graphic>
    </xdr:graphicFrame>
    <xdr:clientData/>
  </xdr:twoCellAnchor>
  <xdr:twoCellAnchor>
    <xdr:from>
      <xdr:col>0</xdr:col>
      <xdr:colOff>619125</xdr:colOff>
      <xdr:row>183</xdr:row>
      <xdr:rowOff>133350</xdr:rowOff>
    </xdr:from>
    <xdr:to>
      <xdr:col>8</xdr:col>
      <xdr:colOff>161925</xdr:colOff>
      <xdr:row>207</xdr:row>
      <xdr:rowOff>152400</xdr:rowOff>
    </xdr:to>
    <xdr:graphicFrame>
      <xdr:nvGraphicFramePr>
        <xdr:cNvPr id="6" name="グラフ 7"/>
        <xdr:cNvGraphicFramePr/>
      </xdr:nvGraphicFramePr>
      <xdr:xfrm>
        <a:off x="619125" y="31489650"/>
        <a:ext cx="5410200" cy="4133850"/>
      </xdr:xfrm>
      <a:graphic>
        <a:graphicData uri="http://schemas.openxmlformats.org/drawingml/2006/chart">
          <c:chart xmlns:c="http://schemas.openxmlformats.org/drawingml/2006/chart" r:id="rId6"/>
        </a:graphicData>
      </a:graphic>
    </xdr:graphicFrame>
    <xdr:clientData/>
  </xdr:twoCellAnchor>
  <xdr:twoCellAnchor>
    <xdr:from>
      <xdr:col>0</xdr:col>
      <xdr:colOff>609600</xdr:colOff>
      <xdr:row>212</xdr:row>
      <xdr:rowOff>66675</xdr:rowOff>
    </xdr:from>
    <xdr:to>
      <xdr:col>8</xdr:col>
      <xdr:colOff>152400</xdr:colOff>
      <xdr:row>236</xdr:row>
      <xdr:rowOff>114300</xdr:rowOff>
    </xdr:to>
    <xdr:graphicFrame>
      <xdr:nvGraphicFramePr>
        <xdr:cNvPr id="7" name="グラフ 8"/>
        <xdr:cNvGraphicFramePr/>
      </xdr:nvGraphicFramePr>
      <xdr:xfrm>
        <a:off x="609600" y="36395025"/>
        <a:ext cx="5410200" cy="4162425"/>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92"/>
  <sheetViews>
    <sheetView showGridLines="0" tabSelected="1" defaultGridColor="0" view="pageBreakPreview" zoomScale="75" zoomScaleSheetLayoutView="75" zoomScalePageLayoutView="0" colorId="8" workbookViewId="0" topLeftCell="A55">
      <selection activeCell="C69" sqref="C69"/>
    </sheetView>
  </sheetViews>
  <sheetFormatPr defaultColWidth="8.875" defaultRowHeight="13.5"/>
  <cols>
    <col min="1" max="1" width="1.875" style="9" customWidth="1"/>
    <col min="2" max="2" width="2.00390625" style="17" customWidth="1"/>
    <col min="3" max="3" width="47.75390625" style="17" customWidth="1"/>
    <col min="4" max="4" width="2.50390625" style="246" customWidth="1"/>
    <col min="5" max="5" width="15.50390625" style="17" customWidth="1"/>
    <col min="6" max="11" width="10.75390625" style="9" customWidth="1"/>
    <col min="12" max="12" width="11.375" style="46" customWidth="1"/>
    <col min="13" max="13" width="33.125" style="9" customWidth="1"/>
    <col min="14" max="14" width="11.375" style="9" customWidth="1"/>
    <col min="15" max="15" width="8.875" style="9" customWidth="1"/>
    <col min="16" max="16" width="14.25390625" style="9" bestFit="1" customWidth="1"/>
    <col min="17" max="16384" width="8.875" style="9" customWidth="1"/>
  </cols>
  <sheetData>
    <row r="1" spans="1:14" s="19" customFormat="1" ht="24.75" customHeight="1" thickBot="1">
      <c r="A1" s="171" t="s">
        <v>10</v>
      </c>
      <c r="B1" s="18"/>
      <c r="C1" s="11"/>
      <c r="D1" s="212"/>
      <c r="E1" s="11"/>
      <c r="F1" s="18"/>
      <c r="G1" s="18"/>
      <c r="H1" s="11" t="s">
        <v>136</v>
      </c>
      <c r="I1" s="303"/>
      <c r="J1" s="304"/>
      <c r="K1" s="304"/>
      <c r="L1" s="304"/>
      <c r="M1" s="304"/>
      <c r="N1" s="305"/>
    </row>
    <row r="2" spans="2:12" s="2" customFormat="1" ht="8.25" customHeight="1" thickBot="1">
      <c r="B2" s="10"/>
      <c r="C2" s="10"/>
      <c r="D2" s="213"/>
      <c r="E2" s="10"/>
      <c r="L2" s="46"/>
    </row>
    <row r="3" spans="3:10" s="1" customFormat="1" ht="12.75" customHeight="1" thickBot="1">
      <c r="C3" s="10"/>
      <c r="D3" s="213"/>
      <c r="E3" s="10"/>
      <c r="F3" s="15"/>
      <c r="G3" s="1" t="s">
        <v>132</v>
      </c>
      <c r="I3" s="81"/>
      <c r="J3" s="16" t="s">
        <v>11</v>
      </c>
    </row>
    <row r="4" spans="3:10" s="1" customFormat="1" ht="12.75" customHeight="1">
      <c r="C4" s="10"/>
      <c r="D4" s="213"/>
      <c r="E4" s="10"/>
      <c r="F4" s="172"/>
      <c r="G4" s="172"/>
      <c r="H4" s="172"/>
      <c r="I4" s="172"/>
      <c r="J4" s="16"/>
    </row>
    <row r="5" spans="3:11" s="1" customFormat="1" ht="12.75" customHeight="1">
      <c r="C5" s="10"/>
      <c r="D5" s="292" t="s">
        <v>264</v>
      </c>
      <c r="E5" s="13"/>
      <c r="F5" s="287"/>
      <c r="G5" s="287"/>
      <c r="H5" s="287"/>
      <c r="I5" s="287"/>
      <c r="J5" s="288"/>
      <c r="K5" s="289"/>
    </row>
    <row r="6" spans="3:10" s="1" customFormat="1" ht="6.75" customHeight="1">
      <c r="C6" s="10"/>
      <c r="D6" s="291"/>
      <c r="E6" s="13"/>
      <c r="F6" s="287"/>
      <c r="G6" s="172"/>
      <c r="H6" s="172"/>
      <c r="I6" s="172"/>
      <c r="J6" s="16"/>
    </row>
    <row r="7" spans="3:10" s="1" customFormat="1" ht="12.75" customHeight="1">
      <c r="C7" s="10"/>
      <c r="D7" s="213"/>
      <c r="E7" s="293" t="s">
        <v>265</v>
      </c>
      <c r="F7" s="290"/>
      <c r="G7" s="172"/>
      <c r="H7" s="172"/>
      <c r="I7" s="172"/>
      <c r="J7" s="16"/>
    </row>
    <row r="8" spans="3:12" s="1" customFormat="1" ht="6.75" customHeight="1" thickBot="1">
      <c r="C8" s="10"/>
      <c r="D8" s="213"/>
      <c r="E8" s="10"/>
      <c r="F8" s="172"/>
      <c r="G8" s="172"/>
      <c r="H8" s="172"/>
      <c r="I8" s="172"/>
      <c r="J8" s="172"/>
      <c r="K8" s="172"/>
      <c r="L8" s="173"/>
    </row>
    <row r="9" spans="1:14" s="2" customFormat="1" ht="15" customHeight="1" thickBot="1">
      <c r="A9" s="248" t="s">
        <v>12</v>
      </c>
      <c r="B9" s="175"/>
      <c r="C9" s="175"/>
      <c r="D9" s="249"/>
      <c r="E9" s="175"/>
      <c r="F9" s="176"/>
      <c r="G9" s="176"/>
      <c r="H9" s="176"/>
      <c r="I9" s="176"/>
      <c r="J9" s="176"/>
      <c r="K9" s="176"/>
      <c r="L9" s="250"/>
      <c r="M9" s="251"/>
      <c r="N9" s="252"/>
    </row>
    <row r="10" spans="2:12" s="2" customFormat="1" ht="6" customHeight="1">
      <c r="B10" s="10"/>
      <c r="C10" s="10"/>
      <c r="D10" s="213"/>
      <c r="E10" s="10"/>
      <c r="F10" s="21"/>
      <c r="G10" s="21"/>
      <c r="H10" s="21"/>
      <c r="I10" s="21"/>
      <c r="J10" s="21"/>
      <c r="K10" s="21"/>
      <c r="L10" s="174"/>
    </row>
    <row r="11" spans="2:14" s="2" customFormat="1" ht="15" customHeight="1" thickBot="1">
      <c r="B11" s="12" t="s">
        <v>2</v>
      </c>
      <c r="C11" s="31"/>
      <c r="D11" s="214"/>
      <c r="E11" s="31"/>
      <c r="F11" s="3"/>
      <c r="G11" s="3"/>
      <c r="H11" s="3"/>
      <c r="I11" s="3"/>
      <c r="J11" s="3"/>
      <c r="K11" s="3"/>
      <c r="L11" s="47"/>
      <c r="M11" s="3"/>
      <c r="N11" s="5"/>
    </row>
    <row r="12" spans="2:11" s="2" customFormat="1" ht="15" customHeight="1" thickBot="1">
      <c r="B12" s="10"/>
      <c r="C12" s="163" t="s">
        <v>133</v>
      </c>
      <c r="D12" s="215" t="s">
        <v>38</v>
      </c>
      <c r="E12" s="166"/>
      <c r="F12" s="103"/>
      <c r="G12" s="26" t="s">
        <v>127</v>
      </c>
      <c r="K12" s="46"/>
    </row>
    <row r="13" spans="2:11" s="2" customFormat="1" ht="15" customHeight="1" thickBot="1">
      <c r="B13" s="10"/>
      <c r="C13" s="164" t="s">
        <v>134</v>
      </c>
      <c r="D13" s="216" t="s">
        <v>39</v>
      </c>
      <c r="E13" s="167"/>
      <c r="F13" s="103"/>
      <c r="G13" s="26" t="s">
        <v>128</v>
      </c>
      <c r="K13" s="46"/>
    </row>
    <row r="14" spans="2:12" s="2" customFormat="1" ht="9.75" customHeight="1">
      <c r="B14" s="10"/>
      <c r="C14" s="10"/>
      <c r="D14" s="213"/>
      <c r="E14" s="10"/>
      <c r="L14" s="46"/>
    </row>
    <row r="15" spans="2:14" s="2" customFormat="1" ht="15" customHeight="1" thickBot="1">
      <c r="B15" s="12" t="s">
        <v>3</v>
      </c>
      <c r="C15" s="31"/>
      <c r="D15" s="214"/>
      <c r="E15" s="31"/>
      <c r="F15" s="3"/>
      <c r="G15" s="3"/>
      <c r="H15" s="3"/>
      <c r="I15" s="3"/>
      <c r="J15" s="3"/>
      <c r="K15" s="3"/>
      <c r="L15" s="47"/>
      <c r="M15" s="3"/>
      <c r="N15" s="5"/>
    </row>
    <row r="16" spans="2:12" s="2" customFormat="1" ht="15" customHeight="1" thickBot="1">
      <c r="B16" s="10"/>
      <c r="C16" s="71" t="s">
        <v>4</v>
      </c>
      <c r="D16" s="217"/>
      <c r="E16" s="165" t="s">
        <v>8</v>
      </c>
      <c r="F16" s="299"/>
      <c r="G16" s="300"/>
      <c r="H16" s="301"/>
      <c r="I16" s="302"/>
      <c r="J16" s="26"/>
      <c r="L16" s="46"/>
    </row>
    <row r="17" spans="2:12" s="2" customFormat="1" ht="15" customHeight="1" thickBot="1">
      <c r="B17" s="10"/>
      <c r="C17" s="164" t="s">
        <v>131</v>
      </c>
      <c r="D17" s="216" t="s">
        <v>226</v>
      </c>
      <c r="E17" s="167"/>
      <c r="F17" s="103"/>
      <c r="G17" s="26" t="s">
        <v>135</v>
      </c>
      <c r="L17" s="46"/>
    </row>
    <row r="18" spans="2:12" s="2" customFormat="1" ht="15" customHeight="1" thickBot="1">
      <c r="B18" s="10"/>
      <c r="C18" s="71" t="s">
        <v>5</v>
      </c>
      <c r="D18" s="217"/>
      <c r="E18" s="165" t="s">
        <v>8</v>
      </c>
      <c r="F18" s="299"/>
      <c r="G18" s="300"/>
      <c r="H18" s="301"/>
      <c r="I18" s="302"/>
      <c r="J18" s="26"/>
      <c r="L18" s="46"/>
    </row>
    <row r="19" spans="2:12" s="2" customFormat="1" ht="15" customHeight="1" thickBot="1">
      <c r="B19" s="10"/>
      <c r="C19" s="164" t="s">
        <v>131</v>
      </c>
      <c r="D19" s="216" t="s">
        <v>226</v>
      </c>
      <c r="E19" s="167"/>
      <c r="F19" s="103"/>
      <c r="G19" s="26" t="s">
        <v>135</v>
      </c>
      <c r="L19" s="46"/>
    </row>
    <row r="20" spans="2:12" s="2" customFormat="1" ht="15" customHeight="1" thickBot="1">
      <c r="B20" s="10"/>
      <c r="C20" s="71" t="s">
        <v>6</v>
      </c>
      <c r="D20" s="217"/>
      <c r="E20" s="165" t="s">
        <v>8</v>
      </c>
      <c r="F20" s="299"/>
      <c r="G20" s="300"/>
      <c r="H20" s="301"/>
      <c r="I20" s="302"/>
      <c r="J20" s="26"/>
      <c r="L20" s="46"/>
    </row>
    <row r="21" spans="2:12" s="2" customFormat="1" ht="15" customHeight="1" thickBot="1">
      <c r="B21" s="10"/>
      <c r="C21" s="164" t="s">
        <v>131</v>
      </c>
      <c r="D21" s="216" t="s">
        <v>226</v>
      </c>
      <c r="E21" s="167"/>
      <c r="F21" s="103"/>
      <c r="G21" s="26" t="s">
        <v>135</v>
      </c>
      <c r="L21" s="46"/>
    </row>
    <row r="22" spans="2:12" s="2" customFormat="1" ht="15" customHeight="1" thickBot="1">
      <c r="B22" s="10"/>
      <c r="C22" s="71" t="s">
        <v>7</v>
      </c>
      <c r="D22" s="217"/>
      <c r="E22" s="165" t="s">
        <v>8</v>
      </c>
      <c r="F22" s="299"/>
      <c r="G22" s="300"/>
      <c r="H22" s="301"/>
      <c r="I22" s="302"/>
      <c r="J22" s="26"/>
      <c r="L22" s="46"/>
    </row>
    <row r="23" spans="2:12" s="2" customFormat="1" ht="15" customHeight="1" thickBot="1">
      <c r="B23" s="10"/>
      <c r="C23" s="164" t="s">
        <v>131</v>
      </c>
      <c r="D23" s="216" t="s">
        <v>226</v>
      </c>
      <c r="E23" s="167"/>
      <c r="F23" s="103"/>
      <c r="G23" s="26" t="s">
        <v>135</v>
      </c>
      <c r="L23" s="46"/>
    </row>
    <row r="24" spans="3:11" ht="9.75" customHeight="1" thickBot="1">
      <c r="C24" s="10"/>
      <c r="D24" s="213"/>
      <c r="E24" s="10"/>
      <c r="F24" s="6"/>
      <c r="G24" s="6"/>
      <c r="H24" s="7"/>
      <c r="I24" s="6"/>
      <c r="J24" s="8"/>
      <c r="K24" s="8"/>
    </row>
    <row r="25" spans="2:12" s="2" customFormat="1" ht="15" customHeight="1" thickBot="1">
      <c r="B25" s="10"/>
      <c r="C25" s="12" t="s">
        <v>130</v>
      </c>
      <c r="D25" s="218" t="s">
        <v>40</v>
      </c>
      <c r="E25" s="168"/>
      <c r="F25" s="104">
        <f>F17+F19+F21+F23</f>
        <v>0</v>
      </c>
      <c r="G25" s="2" t="s">
        <v>34</v>
      </c>
      <c r="L25" s="46"/>
    </row>
    <row r="26" spans="3:13" ht="15" customHeight="1" thickBot="1">
      <c r="C26" s="10"/>
      <c r="D26" s="213"/>
      <c r="E26" s="10"/>
      <c r="F26" s="8"/>
      <c r="G26" s="8"/>
      <c r="H26" s="8"/>
      <c r="I26" s="8"/>
      <c r="J26" s="8"/>
      <c r="K26" s="8"/>
      <c r="M26" s="8"/>
    </row>
    <row r="27" spans="1:14" s="2" customFormat="1" ht="15" customHeight="1" thickBot="1">
      <c r="A27" s="248" t="s">
        <v>13</v>
      </c>
      <c r="B27" s="175"/>
      <c r="C27" s="175"/>
      <c r="D27" s="249"/>
      <c r="E27" s="175"/>
      <c r="F27" s="176"/>
      <c r="G27" s="176"/>
      <c r="H27" s="176"/>
      <c r="I27" s="176"/>
      <c r="J27" s="176"/>
      <c r="K27" s="176"/>
      <c r="L27" s="250"/>
      <c r="M27" s="251"/>
      <c r="N27" s="252"/>
    </row>
    <row r="28" spans="2:12" s="2" customFormat="1" ht="6" customHeight="1">
      <c r="B28" s="10"/>
      <c r="C28" s="10"/>
      <c r="D28" s="213"/>
      <c r="E28" s="10"/>
      <c r="F28" s="21"/>
      <c r="G28" s="21"/>
      <c r="H28" s="21"/>
      <c r="I28" s="21"/>
      <c r="J28" s="21"/>
      <c r="K28" s="21"/>
      <c r="L28" s="174"/>
    </row>
    <row r="29" spans="2:14" s="2" customFormat="1" ht="15" customHeight="1" thickBot="1">
      <c r="B29" s="12" t="s">
        <v>107</v>
      </c>
      <c r="C29" s="132"/>
      <c r="D29" s="120"/>
      <c r="E29" s="13"/>
      <c r="F29" s="177" t="s">
        <v>148</v>
      </c>
      <c r="G29" s="178" t="s">
        <v>149</v>
      </c>
      <c r="H29" s="178" t="s">
        <v>150</v>
      </c>
      <c r="I29" s="178" t="s">
        <v>14</v>
      </c>
      <c r="J29" s="179" t="s">
        <v>15</v>
      </c>
      <c r="K29" s="27"/>
      <c r="L29" s="14"/>
      <c r="M29" s="3"/>
      <c r="N29" s="5"/>
    </row>
    <row r="30" spans="2:13" s="2" customFormat="1" ht="15" customHeight="1">
      <c r="B30" s="10"/>
      <c r="C30" s="22" t="s">
        <v>137</v>
      </c>
      <c r="D30" s="219" t="s">
        <v>41</v>
      </c>
      <c r="E30" s="150" t="s">
        <v>42</v>
      </c>
      <c r="F30" s="32"/>
      <c r="G30" s="33"/>
      <c r="H30" s="33"/>
      <c r="I30" s="33"/>
      <c r="J30" s="34"/>
      <c r="K30" s="100" t="s">
        <v>111</v>
      </c>
      <c r="L30" s="20"/>
      <c r="M30" s="21"/>
    </row>
    <row r="31" spans="2:13" s="2" customFormat="1" ht="15" customHeight="1">
      <c r="B31" s="10"/>
      <c r="C31" s="23" t="s">
        <v>138</v>
      </c>
      <c r="D31" s="220" t="s">
        <v>41</v>
      </c>
      <c r="E31" s="151" t="s">
        <v>104</v>
      </c>
      <c r="F31" s="35"/>
      <c r="G31" s="36"/>
      <c r="H31" s="36"/>
      <c r="I31" s="36"/>
      <c r="J31" s="37"/>
      <c r="K31" s="100" t="s">
        <v>112</v>
      </c>
      <c r="L31" s="20"/>
      <c r="M31" s="21"/>
    </row>
    <row r="32" spans="2:13" s="2" customFormat="1" ht="15" customHeight="1" thickBot="1">
      <c r="B32" s="10"/>
      <c r="C32" s="23" t="s">
        <v>211</v>
      </c>
      <c r="D32" s="220" t="s">
        <v>43</v>
      </c>
      <c r="E32" s="151" t="s">
        <v>44</v>
      </c>
      <c r="F32" s="63"/>
      <c r="G32" s="64"/>
      <c r="H32" s="64"/>
      <c r="I32" s="64"/>
      <c r="J32" s="38"/>
      <c r="K32" s="100" t="s">
        <v>113</v>
      </c>
      <c r="L32" s="20"/>
      <c r="M32" s="21"/>
    </row>
    <row r="33" spans="2:14" s="2" customFormat="1" ht="15" customHeight="1" thickBot="1">
      <c r="B33" s="12" t="s">
        <v>16</v>
      </c>
      <c r="C33" s="132"/>
      <c r="D33" s="120"/>
      <c r="E33" s="13"/>
      <c r="F33" s="180" t="s">
        <v>148</v>
      </c>
      <c r="G33" s="181" t="s">
        <v>149</v>
      </c>
      <c r="H33" s="181" t="s">
        <v>150</v>
      </c>
      <c r="I33" s="181" t="s">
        <v>14</v>
      </c>
      <c r="J33" s="182" t="s">
        <v>15</v>
      </c>
      <c r="K33" s="27"/>
      <c r="L33" s="14"/>
      <c r="M33" s="3"/>
      <c r="N33" s="5"/>
    </row>
    <row r="34" spans="2:13" s="2" customFormat="1" ht="15" customHeight="1">
      <c r="B34" s="10"/>
      <c r="C34" s="22" t="s">
        <v>137</v>
      </c>
      <c r="D34" s="219" t="s">
        <v>45</v>
      </c>
      <c r="E34" s="150" t="s">
        <v>46</v>
      </c>
      <c r="F34" s="32"/>
      <c r="G34" s="33"/>
      <c r="H34" s="33"/>
      <c r="I34" s="33"/>
      <c r="J34" s="34"/>
      <c r="K34" s="100" t="s">
        <v>114</v>
      </c>
      <c r="L34" s="20"/>
      <c r="M34" s="21"/>
    </row>
    <row r="35" spans="2:13" s="2" customFormat="1" ht="15" customHeight="1">
      <c r="B35" s="10"/>
      <c r="C35" s="23" t="s">
        <v>138</v>
      </c>
      <c r="D35" s="220" t="s">
        <v>217</v>
      </c>
      <c r="E35" s="151" t="s">
        <v>108</v>
      </c>
      <c r="F35" s="35"/>
      <c r="G35" s="36"/>
      <c r="H35" s="36"/>
      <c r="I35" s="36"/>
      <c r="J35" s="37"/>
      <c r="K35" s="100" t="s">
        <v>115</v>
      </c>
      <c r="L35" s="20"/>
      <c r="M35" s="21"/>
    </row>
    <row r="36" spans="2:13" s="2" customFormat="1" ht="15" customHeight="1" thickBot="1">
      <c r="B36" s="10"/>
      <c r="C36" s="23" t="s">
        <v>211</v>
      </c>
      <c r="D36" s="220" t="s">
        <v>43</v>
      </c>
      <c r="E36" s="151" t="s">
        <v>47</v>
      </c>
      <c r="F36" s="63"/>
      <c r="G36" s="64"/>
      <c r="H36" s="64"/>
      <c r="I36" s="64"/>
      <c r="J36" s="38"/>
      <c r="K36" s="100" t="s">
        <v>116</v>
      </c>
      <c r="L36" s="20"/>
      <c r="M36" s="21"/>
    </row>
    <row r="37" spans="2:14" s="2" customFormat="1" ht="15" customHeight="1" thickBot="1">
      <c r="B37" s="12" t="s">
        <v>17</v>
      </c>
      <c r="C37" s="13"/>
      <c r="D37" s="120"/>
      <c r="E37" s="13"/>
      <c r="F37" s="180" t="s">
        <v>148</v>
      </c>
      <c r="G37" s="181" t="s">
        <v>149</v>
      </c>
      <c r="H37" s="181" t="s">
        <v>150</v>
      </c>
      <c r="I37" s="181" t="s">
        <v>14</v>
      </c>
      <c r="J37" s="182" t="s">
        <v>15</v>
      </c>
      <c r="K37" s="29"/>
      <c r="L37" s="14"/>
      <c r="M37" s="3"/>
      <c r="N37" s="5"/>
    </row>
    <row r="38" spans="2:13" s="2" customFormat="1" ht="15" customHeight="1">
      <c r="B38" s="10"/>
      <c r="C38" s="22" t="s">
        <v>139</v>
      </c>
      <c r="D38" s="219" t="s">
        <v>48</v>
      </c>
      <c r="E38" s="150" t="s">
        <v>49</v>
      </c>
      <c r="F38" s="32"/>
      <c r="G38" s="33"/>
      <c r="H38" s="33"/>
      <c r="I38" s="33"/>
      <c r="J38" s="34"/>
      <c r="K38" s="100" t="s">
        <v>141</v>
      </c>
      <c r="L38" s="20"/>
      <c r="M38" s="21"/>
    </row>
    <row r="39" spans="2:13" s="2" customFormat="1" ht="15" customHeight="1">
      <c r="B39" s="10"/>
      <c r="C39" s="23" t="s">
        <v>270</v>
      </c>
      <c r="D39" s="220" t="s">
        <v>216</v>
      </c>
      <c r="E39" s="151" t="s">
        <v>109</v>
      </c>
      <c r="F39" s="35"/>
      <c r="G39" s="36"/>
      <c r="H39" s="36"/>
      <c r="I39" s="36"/>
      <c r="J39" s="37"/>
      <c r="K39" s="100" t="s">
        <v>142</v>
      </c>
      <c r="L39" s="20"/>
      <c r="M39" s="21"/>
    </row>
    <row r="40" spans="2:13" s="2" customFormat="1" ht="15" customHeight="1">
      <c r="B40" s="10"/>
      <c r="C40" s="23" t="s">
        <v>144</v>
      </c>
      <c r="D40" s="220" t="s">
        <v>216</v>
      </c>
      <c r="E40" s="151" t="s">
        <v>109</v>
      </c>
      <c r="F40" s="35"/>
      <c r="G40" s="36"/>
      <c r="H40" s="36"/>
      <c r="I40" s="36"/>
      <c r="J40" s="37"/>
      <c r="K40" s="100" t="s">
        <v>151</v>
      </c>
      <c r="L40" s="20"/>
      <c r="M40" s="21"/>
    </row>
    <row r="41" spans="2:14" s="2" customFormat="1" ht="15" customHeight="1" thickBot="1">
      <c r="B41" s="10"/>
      <c r="C41" s="133" t="s">
        <v>143</v>
      </c>
      <c r="D41" s="221" t="s">
        <v>50</v>
      </c>
      <c r="E41" s="152" t="s">
        <v>51</v>
      </c>
      <c r="F41" s="63"/>
      <c r="G41" s="64"/>
      <c r="H41" s="64"/>
      <c r="I41" s="64"/>
      <c r="J41" s="38"/>
      <c r="K41" s="134" t="s">
        <v>129</v>
      </c>
      <c r="L41" s="20"/>
      <c r="M41" s="21"/>
      <c r="N41" s="21"/>
    </row>
    <row r="42" spans="2:14" s="2" customFormat="1" ht="15" customHeight="1" thickBot="1">
      <c r="B42" s="12" t="s">
        <v>18</v>
      </c>
      <c r="C42" s="13"/>
      <c r="D42" s="120"/>
      <c r="E42" s="13"/>
      <c r="F42" s="180" t="s">
        <v>148</v>
      </c>
      <c r="G42" s="181" t="s">
        <v>149</v>
      </c>
      <c r="H42" s="181" t="s">
        <v>150</v>
      </c>
      <c r="I42" s="181" t="s">
        <v>14</v>
      </c>
      <c r="J42" s="182" t="s">
        <v>15</v>
      </c>
      <c r="K42" s="29"/>
      <c r="L42" s="14"/>
      <c r="M42" s="3"/>
      <c r="N42" s="5"/>
    </row>
    <row r="43" spans="2:13" s="2" customFormat="1" ht="15" customHeight="1">
      <c r="B43" s="10"/>
      <c r="C43" s="22" t="s">
        <v>139</v>
      </c>
      <c r="D43" s="219" t="s">
        <v>48</v>
      </c>
      <c r="E43" s="150" t="s">
        <v>52</v>
      </c>
      <c r="F43" s="32"/>
      <c r="G43" s="33"/>
      <c r="H43" s="33"/>
      <c r="I43" s="33"/>
      <c r="J43" s="34"/>
      <c r="K43" s="100" t="s">
        <v>141</v>
      </c>
      <c r="L43" s="20"/>
      <c r="M43" s="21"/>
    </row>
    <row r="44" spans="2:13" s="2" customFormat="1" ht="15" customHeight="1">
      <c r="B44" s="10"/>
      <c r="C44" s="23" t="s">
        <v>270</v>
      </c>
      <c r="D44" s="220" t="s">
        <v>216</v>
      </c>
      <c r="E44" s="151" t="s">
        <v>110</v>
      </c>
      <c r="F44" s="35"/>
      <c r="G44" s="36"/>
      <c r="H44" s="36"/>
      <c r="I44" s="36"/>
      <c r="J44" s="37"/>
      <c r="K44" s="100" t="s">
        <v>142</v>
      </c>
      <c r="L44" s="20"/>
      <c r="M44" s="21"/>
    </row>
    <row r="45" spans="2:13" s="2" customFormat="1" ht="15" customHeight="1">
      <c r="B45" s="10"/>
      <c r="C45" s="23" t="s">
        <v>144</v>
      </c>
      <c r="D45" s="220" t="s">
        <v>216</v>
      </c>
      <c r="E45" s="151" t="s">
        <v>110</v>
      </c>
      <c r="F45" s="35"/>
      <c r="G45" s="36"/>
      <c r="H45" s="36"/>
      <c r="I45" s="36"/>
      <c r="J45" s="37"/>
      <c r="K45" s="100" t="s">
        <v>151</v>
      </c>
      <c r="L45" s="20"/>
      <c r="M45" s="21"/>
    </row>
    <row r="46" spans="2:13" s="2" customFormat="1" ht="15" customHeight="1" thickBot="1">
      <c r="B46" s="10"/>
      <c r="C46" s="24" t="s">
        <v>143</v>
      </c>
      <c r="D46" s="222" t="s">
        <v>50</v>
      </c>
      <c r="E46" s="153" t="s">
        <v>53</v>
      </c>
      <c r="F46" s="63"/>
      <c r="G46" s="64"/>
      <c r="H46" s="64"/>
      <c r="I46" s="64"/>
      <c r="J46" s="38"/>
      <c r="K46" s="100" t="s">
        <v>129</v>
      </c>
      <c r="L46" s="20"/>
      <c r="M46" s="21"/>
    </row>
    <row r="47" spans="2:14" s="2" customFormat="1" ht="15" customHeight="1" thickBot="1">
      <c r="B47" s="12" t="s">
        <v>19</v>
      </c>
      <c r="C47" s="13"/>
      <c r="D47" s="120"/>
      <c r="E47" s="13"/>
      <c r="F47" s="180" t="s">
        <v>148</v>
      </c>
      <c r="G47" s="181" t="s">
        <v>149</v>
      </c>
      <c r="H47" s="181" t="s">
        <v>150</v>
      </c>
      <c r="I47" s="181" t="s">
        <v>14</v>
      </c>
      <c r="J47" s="182" t="s">
        <v>15</v>
      </c>
      <c r="K47" s="29"/>
      <c r="L47" s="14"/>
      <c r="M47" s="3"/>
      <c r="N47" s="5"/>
    </row>
    <row r="48" spans="2:13" s="2" customFormat="1" ht="15" customHeight="1" thickBot="1">
      <c r="B48" s="10"/>
      <c r="C48" s="137" t="s">
        <v>229</v>
      </c>
      <c r="D48" s="223" t="s">
        <v>217</v>
      </c>
      <c r="E48" s="155" t="s">
        <v>231</v>
      </c>
      <c r="F48" s="66"/>
      <c r="G48" s="67"/>
      <c r="H48" s="67"/>
      <c r="I48" s="67"/>
      <c r="J48" s="68"/>
      <c r="K48" s="100" t="s">
        <v>230</v>
      </c>
      <c r="L48" s="20"/>
      <c r="M48" s="21"/>
    </row>
    <row r="49" spans="2:14" s="2" customFormat="1" ht="15" customHeight="1" thickBot="1">
      <c r="B49" s="12" t="s">
        <v>98</v>
      </c>
      <c r="C49" s="13"/>
      <c r="D49" s="120"/>
      <c r="E49" s="13"/>
      <c r="F49" s="180" t="s">
        <v>148</v>
      </c>
      <c r="G49" s="181" t="s">
        <v>149</v>
      </c>
      <c r="H49" s="181" t="s">
        <v>150</v>
      </c>
      <c r="I49" s="181" t="s">
        <v>14</v>
      </c>
      <c r="J49" s="182" t="s">
        <v>15</v>
      </c>
      <c r="K49" s="29"/>
      <c r="L49" s="14"/>
      <c r="M49" s="3"/>
      <c r="N49" s="5"/>
    </row>
    <row r="50" spans="2:13" s="2" customFormat="1" ht="15" customHeight="1">
      <c r="B50" s="10"/>
      <c r="C50" s="22" t="s">
        <v>212</v>
      </c>
      <c r="D50" s="223" t="s">
        <v>54</v>
      </c>
      <c r="E50" s="154"/>
      <c r="F50" s="42"/>
      <c r="G50" s="40"/>
      <c r="H50" s="40"/>
      <c r="I50" s="40"/>
      <c r="J50" s="41"/>
      <c r="K50" s="100" t="s">
        <v>145</v>
      </c>
      <c r="L50" s="20"/>
      <c r="M50" s="21"/>
    </row>
    <row r="51" spans="2:12" s="2" customFormat="1" ht="15" customHeight="1" thickBot="1">
      <c r="B51" s="10"/>
      <c r="C51" s="169" t="s">
        <v>97</v>
      </c>
      <c r="D51" s="223" t="s">
        <v>55</v>
      </c>
      <c r="E51" s="154"/>
      <c r="F51" s="43"/>
      <c r="G51" s="44"/>
      <c r="H51" s="44"/>
      <c r="I51" s="44"/>
      <c r="J51" s="45"/>
      <c r="K51" s="100" t="s">
        <v>146</v>
      </c>
      <c r="L51" s="4"/>
    </row>
    <row r="52" spans="2:12" s="2" customFormat="1" ht="15" thickBot="1">
      <c r="B52" s="10"/>
      <c r="C52" s="10"/>
      <c r="D52" s="213"/>
      <c r="E52" s="10"/>
      <c r="F52" s="180" t="s">
        <v>148</v>
      </c>
      <c r="G52" s="181" t="s">
        <v>149</v>
      </c>
      <c r="H52" s="181" t="s">
        <v>150</v>
      </c>
      <c r="I52" s="181" t="s">
        <v>14</v>
      </c>
      <c r="J52" s="182" t="s">
        <v>15</v>
      </c>
      <c r="L52" s="46"/>
    </row>
    <row r="53" spans="2:12" s="2" customFormat="1" ht="15" customHeight="1" thickBot="1">
      <c r="B53" s="12" t="s">
        <v>213</v>
      </c>
      <c r="C53" s="13"/>
      <c r="D53" s="223" t="s">
        <v>56</v>
      </c>
      <c r="E53" s="155" t="s">
        <v>57</v>
      </c>
      <c r="F53" s="78">
        <f>'データ入力表'!F32+'データ入力表'!F36+'データ入力表'!F40+'データ入力表'!F45+'データ入力表'!F48+'データ入力表'!F50+'データ入力表'!F51</f>
        <v>0</v>
      </c>
      <c r="G53" s="79">
        <f>'データ入力表'!G32+'データ入力表'!G36+'データ入力表'!G40+'データ入力表'!G45+'データ入力表'!G48+'データ入力表'!G50+'データ入力表'!G51</f>
        <v>0</v>
      </c>
      <c r="H53" s="79">
        <f>'データ入力表'!H32+'データ入力表'!H36+'データ入力表'!H40+'データ入力表'!H45+'データ入力表'!H48+'データ入力表'!H50+'データ入力表'!H51</f>
        <v>0</v>
      </c>
      <c r="I53" s="79">
        <f>'データ入力表'!I32+'データ入力表'!I36+'データ入力表'!I40+'データ入力表'!I45+'データ入力表'!I48+'データ入力表'!I50+'データ入力表'!I51</f>
        <v>0</v>
      </c>
      <c r="J53" s="80">
        <f>'データ入力表'!J32+'データ入力表'!J36+'データ入力表'!J40+'データ入力表'!J45+'データ入力表'!J48+'データ入力表'!J50+'データ入力表'!J51</f>
        <v>0</v>
      </c>
      <c r="K53" s="100" t="s">
        <v>147</v>
      </c>
      <c r="L53" s="4"/>
    </row>
    <row r="54" spans="2:12" s="2" customFormat="1" ht="15" thickBot="1">
      <c r="B54" s="10"/>
      <c r="C54" s="10"/>
      <c r="D54" s="213"/>
      <c r="E54" s="10"/>
      <c r="L54" s="46"/>
    </row>
    <row r="55" spans="1:14" s="2" customFormat="1" ht="15" customHeight="1" thickBot="1">
      <c r="A55" s="248" t="s">
        <v>22</v>
      </c>
      <c r="B55" s="248"/>
      <c r="C55" s="175"/>
      <c r="D55" s="175"/>
      <c r="E55" s="249"/>
      <c r="F55" s="175"/>
      <c r="G55" s="176"/>
      <c r="H55" s="176"/>
      <c r="I55" s="176"/>
      <c r="J55" s="176"/>
      <c r="K55" s="176"/>
      <c r="L55" s="176"/>
      <c r="M55" s="251"/>
      <c r="N55" s="252"/>
    </row>
    <row r="56" spans="2:12" s="2" customFormat="1" ht="6" customHeight="1">
      <c r="B56" s="10"/>
      <c r="C56" s="10"/>
      <c r="D56" s="213"/>
      <c r="E56" s="10"/>
      <c r="F56" s="21"/>
      <c r="G56" s="21"/>
      <c r="H56" s="21"/>
      <c r="I56" s="21"/>
      <c r="J56" s="21"/>
      <c r="K56" s="21"/>
      <c r="L56" s="174"/>
    </row>
    <row r="57" spans="1:14" s="2" customFormat="1" ht="15" customHeight="1" thickBot="1">
      <c r="A57" s="21"/>
      <c r="B57" s="124" t="s">
        <v>23</v>
      </c>
      <c r="C57" s="125"/>
      <c r="D57" s="224"/>
      <c r="E57" s="125"/>
      <c r="F57" s="184" t="s">
        <v>148</v>
      </c>
      <c r="G57" s="185" t="s">
        <v>149</v>
      </c>
      <c r="H57" s="185" t="s">
        <v>150</v>
      </c>
      <c r="I57" s="185" t="s">
        <v>14</v>
      </c>
      <c r="J57" s="186" t="s">
        <v>15</v>
      </c>
      <c r="K57" s="126"/>
      <c r="L57" s="127"/>
      <c r="M57" s="128"/>
      <c r="N57" s="129"/>
    </row>
    <row r="58" spans="1:14" s="2" customFormat="1" ht="15" customHeight="1">
      <c r="A58" s="21"/>
      <c r="B58" s="98"/>
      <c r="C58" s="142" t="s">
        <v>124</v>
      </c>
      <c r="D58" s="225" t="s">
        <v>58</v>
      </c>
      <c r="E58" s="144"/>
      <c r="F58" s="32"/>
      <c r="G58" s="33"/>
      <c r="H58" s="33"/>
      <c r="I58" s="33"/>
      <c r="J58" s="34"/>
      <c r="K58" s="187" t="s">
        <v>154</v>
      </c>
      <c r="L58" s="188"/>
      <c r="M58" s="21"/>
      <c r="N58" s="21"/>
    </row>
    <row r="59" spans="1:14" s="2" customFormat="1" ht="15" customHeight="1">
      <c r="A59" s="21"/>
      <c r="B59" s="98"/>
      <c r="C59" s="130" t="s">
        <v>271</v>
      </c>
      <c r="D59" s="226" t="s">
        <v>59</v>
      </c>
      <c r="E59" s="136" t="s">
        <v>60</v>
      </c>
      <c r="F59" s="35"/>
      <c r="G59" s="36"/>
      <c r="H59" s="36"/>
      <c r="I59" s="36"/>
      <c r="J59" s="37"/>
      <c r="K59" s="134" t="s">
        <v>152</v>
      </c>
      <c r="L59" s="20"/>
      <c r="M59" s="21"/>
      <c r="N59" s="21"/>
    </row>
    <row r="60" spans="1:14" s="2" customFormat="1" ht="15" customHeight="1" thickBot="1">
      <c r="A60" s="21"/>
      <c r="B60" s="98"/>
      <c r="C60" s="131" t="s">
        <v>21</v>
      </c>
      <c r="D60" s="226" t="s">
        <v>54</v>
      </c>
      <c r="E60" s="145"/>
      <c r="F60" s="63"/>
      <c r="G60" s="64"/>
      <c r="H60" s="64"/>
      <c r="I60" s="64"/>
      <c r="J60" s="38"/>
      <c r="K60" s="134" t="s">
        <v>153</v>
      </c>
      <c r="L60" s="20"/>
      <c r="M60" s="21"/>
      <c r="N60" s="21"/>
    </row>
    <row r="61" spans="1:14" s="2" customFormat="1" ht="15" customHeight="1" thickBot="1">
      <c r="A61" s="21"/>
      <c r="B61" s="98"/>
      <c r="C61" s="183" t="s">
        <v>106</v>
      </c>
      <c r="D61" s="227" t="s">
        <v>103</v>
      </c>
      <c r="E61" s="146" t="s">
        <v>105</v>
      </c>
      <c r="F61" s="107" t="e">
        <f>F60/'データ入力表'!F58</f>
        <v>#DIV/0!</v>
      </c>
      <c r="G61" s="108" t="e">
        <f>G60/'データ入力表'!G58</f>
        <v>#DIV/0!</v>
      </c>
      <c r="H61" s="108" t="e">
        <f>H60/'データ入力表'!H58</f>
        <v>#DIV/0!</v>
      </c>
      <c r="I61" s="108" t="e">
        <f>I60/'データ入力表'!I58</f>
        <v>#DIV/0!</v>
      </c>
      <c r="J61" s="114" t="e">
        <f>J60/'データ入力表'!J58</f>
        <v>#DIV/0!</v>
      </c>
      <c r="K61" s="100" t="s">
        <v>20</v>
      </c>
      <c r="L61" s="20"/>
      <c r="M61" s="21"/>
      <c r="N61" s="21"/>
    </row>
    <row r="62" spans="2:12" s="2" customFormat="1" ht="14.25">
      <c r="B62" s="10"/>
      <c r="C62" s="10"/>
      <c r="D62" s="213"/>
      <c r="E62" s="10"/>
      <c r="L62" s="46"/>
    </row>
    <row r="63" spans="2:14" s="2" customFormat="1" ht="14.25" customHeight="1" thickBot="1">
      <c r="B63" s="12" t="s">
        <v>157</v>
      </c>
      <c r="C63" s="31"/>
      <c r="D63" s="214"/>
      <c r="E63" s="31"/>
      <c r="F63" s="184" t="s">
        <v>148</v>
      </c>
      <c r="G63" s="185" t="s">
        <v>149</v>
      </c>
      <c r="H63" s="185" t="s">
        <v>150</v>
      </c>
      <c r="I63" s="185" t="s">
        <v>14</v>
      </c>
      <c r="J63" s="186" t="s">
        <v>15</v>
      </c>
      <c r="K63" s="29"/>
      <c r="L63" s="14"/>
      <c r="M63" s="3"/>
      <c r="N63" s="5"/>
    </row>
    <row r="64" spans="2:14" s="2" customFormat="1" ht="24.75" customHeight="1" thickBot="1">
      <c r="B64" s="10"/>
      <c r="C64" s="70" t="s">
        <v>99</v>
      </c>
      <c r="D64" s="228"/>
      <c r="E64" s="162" t="s">
        <v>9</v>
      </c>
      <c r="F64" s="296"/>
      <c r="G64" s="297"/>
      <c r="H64" s="297"/>
      <c r="I64" s="297"/>
      <c r="J64" s="298"/>
      <c r="K64" s="187"/>
      <c r="L64" s="20"/>
      <c r="M64" s="21"/>
      <c r="N64" s="21"/>
    </row>
    <row r="65" spans="2:14" s="2" customFormat="1" ht="15" customHeight="1">
      <c r="B65" s="10"/>
      <c r="C65" s="142" t="s">
        <v>119</v>
      </c>
      <c r="D65" s="225" t="s">
        <v>61</v>
      </c>
      <c r="E65" s="140"/>
      <c r="F65" s="32"/>
      <c r="G65" s="33"/>
      <c r="H65" s="33"/>
      <c r="I65" s="33"/>
      <c r="J65" s="34"/>
      <c r="K65" s="134" t="s">
        <v>118</v>
      </c>
      <c r="L65" s="20"/>
      <c r="M65" s="21"/>
      <c r="N65" s="21"/>
    </row>
    <row r="66" spans="2:13" s="2" customFormat="1" ht="15" customHeight="1" thickBot="1">
      <c r="B66" s="10"/>
      <c r="C66" s="48" t="s">
        <v>120</v>
      </c>
      <c r="D66" s="229" t="s">
        <v>40</v>
      </c>
      <c r="E66" s="139"/>
      <c r="F66" s="63"/>
      <c r="G66" s="64"/>
      <c r="H66" s="64"/>
      <c r="I66" s="64"/>
      <c r="J66" s="38"/>
      <c r="K66" s="100" t="s">
        <v>156</v>
      </c>
      <c r="L66" s="20"/>
      <c r="M66" s="21"/>
    </row>
    <row r="67" spans="2:12" s="2" customFormat="1" ht="15" customHeight="1" thickBot="1">
      <c r="B67" s="10"/>
      <c r="C67" s="101" t="s">
        <v>155</v>
      </c>
      <c r="D67" s="230" t="s">
        <v>62</v>
      </c>
      <c r="E67" s="141" t="s">
        <v>63</v>
      </c>
      <c r="F67" s="107" t="e">
        <f>F66/F65</f>
        <v>#DIV/0!</v>
      </c>
      <c r="G67" s="108" t="e">
        <f>G66/G65</f>
        <v>#DIV/0!</v>
      </c>
      <c r="H67" s="108" t="e">
        <f>H66/H65</f>
        <v>#DIV/0!</v>
      </c>
      <c r="I67" s="108" t="e">
        <f>I66/I65</f>
        <v>#DIV/0!</v>
      </c>
      <c r="J67" s="114" t="e">
        <f>J66/J65</f>
        <v>#DIV/0!</v>
      </c>
      <c r="K67" s="100" t="s">
        <v>20</v>
      </c>
      <c r="L67" s="4"/>
    </row>
    <row r="68" spans="2:14" s="2" customFormat="1" ht="24.75" customHeight="1" thickBot="1">
      <c r="B68" s="10"/>
      <c r="C68" s="70" t="s">
        <v>218</v>
      </c>
      <c r="D68" s="228"/>
      <c r="E68" s="162" t="s">
        <v>9</v>
      </c>
      <c r="F68" s="296"/>
      <c r="G68" s="297"/>
      <c r="H68" s="297"/>
      <c r="I68" s="297"/>
      <c r="J68" s="298"/>
      <c r="K68" s="134"/>
      <c r="L68" s="20"/>
      <c r="M68" s="21"/>
      <c r="N68" s="21"/>
    </row>
    <row r="69" spans="2:14" s="2" customFormat="1" ht="15" customHeight="1">
      <c r="B69" s="10"/>
      <c r="C69" s="142" t="s">
        <v>119</v>
      </c>
      <c r="D69" s="225" t="s">
        <v>61</v>
      </c>
      <c r="E69" s="140"/>
      <c r="F69" s="32"/>
      <c r="G69" s="33"/>
      <c r="H69" s="33"/>
      <c r="I69" s="33"/>
      <c r="J69" s="34"/>
      <c r="K69" s="134" t="s">
        <v>118</v>
      </c>
      <c r="L69" s="20"/>
      <c r="M69" s="21"/>
      <c r="N69" s="21"/>
    </row>
    <row r="70" spans="2:13" s="2" customFormat="1" ht="15" customHeight="1" thickBot="1">
      <c r="B70" s="10"/>
      <c r="C70" s="48" t="s">
        <v>120</v>
      </c>
      <c r="D70" s="229" t="s">
        <v>40</v>
      </c>
      <c r="E70" s="139"/>
      <c r="F70" s="63"/>
      <c r="G70" s="64"/>
      <c r="H70" s="64"/>
      <c r="I70" s="64"/>
      <c r="J70" s="38"/>
      <c r="K70" s="100" t="s">
        <v>156</v>
      </c>
      <c r="L70" s="20"/>
      <c r="M70" s="21"/>
    </row>
    <row r="71" spans="2:12" s="2" customFormat="1" ht="15" customHeight="1" thickBot="1">
      <c r="B71" s="10"/>
      <c r="C71" s="101" t="s">
        <v>155</v>
      </c>
      <c r="D71" s="230" t="s">
        <v>62</v>
      </c>
      <c r="E71" s="141" t="s">
        <v>63</v>
      </c>
      <c r="F71" s="107" t="e">
        <f>F70/F69</f>
        <v>#DIV/0!</v>
      </c>
      <c r="G71" s="108" t="e">
        <f>G70/G69</f>
        <v>#DIV/0!</v>
      </c>
      <c r="H71" s="108" t="e">
        <f>H70/H69</f>
        <v>#DIV/0!</v>
      </c>
      <c r="I71" s="108" t="e">
        <f>I70/I69</f>
        <v>#DIV/0!</v>
      </c>
      <c r="J71" s="114" t="e">
        <f>J70/J69</f>
        <v>#DIV/0!</v>
      </c>
      <c r="K71" s="100" t="s">
        <v>20</v>
      </c>
      <c r="L71" s="4"/>
    </row>
    <row r="72" spans="2:14" s="2" customFormat="1" ht="24.75" customHeight="1" thickBot="1">
      <c r="B72" s="10"/>
      <c r="C72" s="70" t="s">
        <v>219</v>
      </c>
      <c r="D72" s="228"/>
      <c r="E72" s="162" t="s">
        <v>9</v>
      </c>
      <c r="F72" s="296"/>
      <c r="G72" s="297"/>
      <c r="H72" s="297"/>
      <c r="I72" s="297"/>
      <c r="J72" s="298"/>
      <c r="K72" s="134"/>
      <c r="L72" s="20"/>
      <c r="M72" s="21"/>
      <c r="N72" s="21"/>
    </row>
    <row r="73" spans="2:14" s="2" customFormat="1" ht="15" customHeight="1">
      <c r="B73" s="10"/>
      <c r="C73" s="142" t="s">
        <v>119</v>
      </c>
      <c r="D73" s="225" t="s">
        <v>61</v>
      </c>
      <c r="E73" s="140"/>
      <c r="F73" s="32"/>
      <c r="G73" s="33"/>
      <c r="H73" s="33"/>
      <c r="I73" s="33"/>
      <c r="J73" s="34"/>
      <c r="K73" s="134" t="s">
        <v>118</v>
      </c>
      <c r="L73" s="20"/>
      <c r="M73" s="21"/>
      <c r="N73" s="21"/>
    </row>
    <row r="74" spans="2:13" s="2" customFormat="1" ht="15" customHeight="1" thickBot="1">
      <c r="B74" s="10"/>
      <c r="C74" s="48" t="s">
        <v>120</v>
      </c>
      <c r="D74" s="229" t="s">
        <v>40</v>
      </c>
      <c r="E74" s="139"/>
      <c r="F74" s="63"/>
      <c r="G74" s="64"/>
      <c r="H74" s="64"/>
      <c r="I74" s="64"/>
      <c r="J74" s="38"/>
      <c r="K74" s="100" t="s">
        <v>156</v>
      </c>
      <c r="L74" s="20"/>
      <c r="M74" s="21"/>
    </row>
    <row r="75" spans="2:12" s="2" customFormat="1" ht="15" customHeight="1" thickBot="1">
      <c r="B75" s="10"/>
      <c r="C75" s="101" t="s">
        <v>155</v>
      </c>
      <c r="D75" s="230" t="s">
        <v>62</v>
      </c>
      <c r="E75" s="141" t="s">
        <v>63</v>
      </c>
      <c r="F75" s="107" t="e">
        <f>F74/F73</f>
        <v>#DIV/0!</v>
      </c>
      <c r="G75" s="108" t="e">
        <f>G74/G73</f>
        <v>#DIV/0!</v>
      </c>
      <c r="H75" s="108" t="e">
        <f>H74/H73</f>
        <v>#DIV/0!</v>
      </c>
      <c r="I75" s="108" t="e">
        <f>I74/I73</f>
        <v>#DIV/0!</v>
      </c>
      <c r="J75" s="114" t="e">
        <f>J74/J73</f>
        <v>#DIV/0!</v>
      </c>
      <c r="K75" s="100" t="s">
        <v>20</v>
      </c>
      <c r="L75" s="4"/>
    </row>
    <row r="76" spans="2:14" s="2" customFormat="1" ht="24.75" customHeight="1" thickBot="1">
      <c r="B76" s="10"/>
      <c r="C76" s="70" t="s">
        <v>220</v>
      </c>
      <c r="D76" s="228"/>
      <c r="E76" s="162" t="s">
        <v>9</v>
      </c>
      <c r="F76" s="296"/>
      <c r="G76" s="297"/>
      <c r="H76" s="297"/>
      <c r="I76" s="297"/>
      <c r="J76" s="298"/>
      <c r="K76" s="134"/>
      <c r="L76" s="20"/>
      <c r="M76" s="21"/>
      <c r="N76" s="21"/>
    </row>
    <row r="77" spans="2:14" s="2" customFormat="1" ht="15" customHeight="1">
      <c r="B77" s="10"/>
      <c r="C77" s="142" t="s">
        <v>119</v>
      </c>
      <c r="D77" s="225" t="s">
        <v>61</v>
      </c>
      <c r="E77" s="140"/>
      <c r="F77" s="32"/>
      <c r="G77" s="33"/>
      <c r="H77" s="33"/>
      <c r="I77" s="33"/>
      <c r="J77" s="34"/>
      <c r="K77" s="134" t="s">
        <v>118</v>
      </c>
      <c r="L77" s="20"/>
      <c r="M77" s="21"/>
      <c r="N77" s="21"/>
    </row>
    <row r="78" spans="2:13" s="2" customFormat="1" ht="15" customHeight="1" thickBot="1">
      <c r="B78" s="10"/>
      <c r="C78" s="48" t="s">
        <v>120</v>
      </c>
      <c r="D78" s="229" t="s">
        <v>40</v>
      </c>
      <c r="E78" s="139"/>
      <c r="F78" s="63"/>
      <c r="G78" s="64"/>
      <c r="H78" s="64"/>
      <c r="I78" s="64"/>
      <c r="J78" s="38"/>
      <c r="K78" s="100" t="s">
        <v>156</v>
      </c>
      <c r="L78" s="20"/>
      <c r="M78" s="21"/>
    </row>
    <row r="79" spans="2:12" s="2" customFormat="1" ht="15" customHeight="1" thickBot="1">
      <c r="B79" s="10"/>
      <c r="C79" s="101" t="s">
        <v>155</v>
      </c>
      <c r="D79" s="230" t="s">
        <v>62</v>
      </c>
      <c r="E79" s="141" t="s">
        <v>63</v>
      </c>
      <c r="F79" s="107" t="e">
        <f>F78/F77</f>
        <v>#DIV/0!</v>
      </c>
      <c r="G79" s="108" t="e">
        <f>G78/G77</f>
        <v>#DIV/0!</v>
      </c>
      <c r="H79" s="108" t="e">
        <f>H78/H77</f>
        <v>#DIV/0!</v>
      </c>
      <c r="I79" s="108" t="e">
        <f>I78/I77</f>
        <v>#DIV/0!</v>
      </c>
      <c r="J79" s="114" t="e">
        <f>J78/J77</f>
        <v>#DIV/0!</v>
      </c>
      <c r="K79" s="100" t="s">
        <v>20</v>
      </c>
      <c r="L79" s="4"/>
    </row>
    <row r="80" spans="2:14" s="2" customFormat="1" ht="24.75" customHeight="1" thickBot="1">
      <c r="B80" s="10"/>
      <c r="C80" s="70" t="s">
        <v>221</v>
      </c>
      <c r="D80" s="228"/>
      <c r="E80" s="162" t="s">
        <v>9</v>
      </c>
      <c r="F80" s="296"/>
      <c r="G80" s="297"/>
      <c r="H80" s="297"/>
      <c r="I80" s="297"/>
      <c r="J80" s="298"/>
      <c r="K80" s="134"/>
      <c r="L80" s="20"/>
      <c r="M80" s="21"/>
      <c r="N80" s="21"/>
    </row>
    <row r="81" spans="2:14" s="2" customFormat="1" ht="15" customHeight="1">
      <c r="B81" s="10"/>
      <c r="C81" s="142" t="s">
        <v>119</v>
      </c>
      <c r="D81" s="225" t="s">
        <v>61</v>
      </c>
      <c r="E81" s="140"/>
      <c r="F81" s="32"/>
      <c r="G81" s="33"/>
      <c r="H81" s="33"/>
      <c r="I81" s="33"/>
      <c r="J81" s="34"/>
      <c r="K81" s="134" t="s">
        <v>118</v>
      </c>
      <c r="L81" s="20"/>
      <c r="M81" s="21"/>
      <c r="N81" s="21"/>
    </row>
    <row r="82" spans="2:13" s="2" customFormat="1" ht="15" customHeight="1" thickBot="1">
      <c r="B82" s="10"/>
      <c r="C82" s="48" t="s">
        <v>120</v>
      </c>
      <c r="D82" s="229" t="s">
        <v>40</v>
      </c>
      <c r="E82" s="139"/>
      <c r="F82" s="63"/>
      <c r="G82" s="64"/>
      <c r="H82" s="64"/>
      <c r="I82" s="64"/>
      <c r="J82" s="38"/>
      <c r="K82" s="100" t="s">
        <v>156</v>
      </c>
      <c r="L82" s="20"/>
      <c r="M82" s="21"/>
    </row>
    <row r="83" spans="2:12" s="2" customFormat="1" ht="15" customHeight="1" thickBot="1">
      <c r="B83" s="10"/>
      <c r="C83" s="101" t="s">
        <v>155</v>
      </c>
      <c r="D83" s="230" t="s">
        <v>62</v>
      </c>
      <c r="E83" s="141" t="s">
        <v>63</v>
      </c>
      <c r="F83" s="107" t="e">
        <f>F82/F81</f>
        <v>#DIV/0!</v>
      </c>
      <c r="G83" s="108" t="e">
        <f>G82/G81</f>
        <v>#DIV/0!</v>
      </c>
      <c r="H83" s="108" t="e">
        <f>H82/H81</f>
        <v>#DIV/0!</v>
      </c>
      <c r="I83" s="108" t="e">
        <f>I82/I81</f>
        <v>#DIV/0!</v>
      </c>
      <c r="J83" s="114" t="e">
        <f>J82/J81</f>
        <v>#DIV/0!</v>
      </c>
      <c r="K83" s="100" t="s">
        <v>20</v>
      </c>
      <c r="L83" s="4"/>
    </row>
    <row r="84" spans="2:14" s="2" customFormat="1" ht="24.75" customHeight="1" thickBot="1">
      <c r="B84" s="10"/>
      <c r="C84" s="70" t="s">
        <v>222</v>
      </c>
      <c r="D84" s="228"/>
      <c r="E84" s="162" t="s">
        <v>9</v>
      </c>
      <c r="F84" s="296"/>
      <c r="G84" s="297"/>
      <c r="H84" s="297"/>
      <c r="I84" s="297"/>
      <c r="J84" s="298"/>
      <c r="K84" s="134"/>
      <c r="L84" s="20"/>
      <c r="M84" s="21"/>
      <c r="N84" s="21"/>
    </row>
    <row r="85" spans="2:14" s="2" customFormat="1" ht="15" customHeight="1">
      <c r="B85" s="10"/>
      <c r="C85" s="142" t="s">
        <v>119</v>
      </c>
      <c r="D85" s="225" t="s">
        <v>61</v>
      </c>
      <c r="E85" s="140"/>
      <c r="F85" s="32"/>
      <c r="G85" s="33"/>
      <c r="H85" s="33"/>
      <c r="I85" s="33"/>
      <c r="J85" s="34"/>
      <c r="K85" s="134" t="s">
        <v>118</v>
      </c>
      <c r="L85" s="20"/>
      <c r="M85" s="21"/>
      <c r="N85" s="21"/>
    </row>
    <row r="86" spans="2:13" s="2" customFormat="1" ht="15" customHeight="1" thickBot="1">
      <c r="B86" s="10"/>
      <c r="C86" s="48" t="s">
        <v>120</v>
      </c>
      <c r="D86" s="229" t="s">
        <v>40</v>
      </c>
      <c r="E86" s="139"/>
      <c r="F86" s="63"/>
      <c r="G86" s="64"/>
      <c r="H86" s="64"/>
      <c r="I86" s="64"/>
      <c r="J86" s="38"/>
      <c r="K86" s="100" t="s">
        <v>156</v>
      </c>
      <c r="L86" s="20"/>
      <c r="M86" s="21"/>
    </row>
    <row r="87" spans="2:12" s="2" customFormat="1" ht="15" customHeight="1" thickBot="1">
      <c r="B87" s="10"/>
      <c r="C87" s="101" t="s">
        <v>155</v>
      </c>
      <c r="D87" s="230" t="s">
        <v>62</v>
      </c>
      <c r="E87" s="141" t="s">
        <v>63</v>
      </c>
      <c r="F87" s="107" t="e">
        <f>F86/F85</f>
        <v>#DIV/0!</v>
      </c>
      <c r="G87" s="108" t="e">
        <f>G86/G85</f>
        <v>#DIV/0!</v>
      </c>
      <c r="H87" s="108" t="e">
        <f>H86/H85</f>
        <v>#DIV/0!</v>
      </c>
      <c r="I87" s="108" t="e">
        <f>I86/I85</f>
        <v>#DIV/0!</v>
      </c>
      <c r="J87" s="114" t="e">
        <f>J86/J85</f>
        <v>#DIV/0!</v>
      </c>
      <c r="K87" s="100" t="s">
        <v>20</v>
      </c>
      <c r="L87" s="4"/>
    </row>
    <row r="88" spans="2:12" s="2" customFormat="1" ht="15" thickBot="1">
      <c r="B88" s="10"/>
      <c r="C88" s="10"/>
      <c r="D88" s="213"/>
      <c r="E88" s="10"/>
      <c r="L88" s="46"/>
    </row>
    <row r="89" spans="1:14" s="2" customFormat="1" ht="15" customHeight="1" thickBot="1">
      <c r="A89" s="248" t="s">
        <v>24</v>
      </c>
      <c r="B89" s="248"/>
      <c r="C89" s="175"/>
      <c r="D89" s="175"/>
      <c r="E89" s="249"/>
      <c r="F89" s="175"/>
      <c r="G89" s="176"/>
      <c r="H89" s="176"/>
      <c r="I89" s="176"/>
      <c r="J89" s="176"/>
      <c r="K89" s="176"/>
      <c r="L89" s="176"/>
      <c r="M89" s="251"/>
      <c r="N89" s="252"/>
    </row>
    <row r="90" spans="2:12" s="2" customFormat="1" ht="6" customHeight="1">
      <c r="B90" s="10"/>
      <c r="C90" s="10"/>
      <c r="D90" s="213"/>
      <c r="E90" s="10"/>
      <c r="F90" s="21"/>
      <c r="G90" s="21"/>
      <c r="H90" s="21"/>
      <c r="I90" s="21"/>
      <c r="J90" s="21"/>
      <c r="K90" s="21"/>
      <c r="L90" s="174"/>
    </row>
    <row r="91" spans="2:14" s="2" customFormat="1" ht="15" customHeight="1" thickBot="1">
      <c r="B91" s="12" t="s">
        <v>195</v>
      </c>
      <c r="C91" s="31"/>
      <c r="D91" s="214"/>
      <c r="E91" s="31"/>
      <c r="F91" s="184" t="s">
        <v>148</v>
      </c>
      <c r="G91" s="185" t="s">
        <v>149</v>
      </c>
      <c r="H91" s="185" t="s">
        <v>150</v>
      </c>
      <c r="I91" s="185" t="s">
        <v>14</v>
      </c>
      <c r="J91" s="186" t="s">
        <v>15</v>
      </c>
      <c r="K91" s="27"/>
      <c r="L91" s="14"/>
      <c r="M91" s="3"/>
      <c r="N91" s="5"/>
    </row>
    <row r="92" spans="2:12" s="2" customFormat="1" ht="15" customHeight="1" thickBot="1">
      <c r="B92" s="10"/>
      <c r="C92" s="12" t="s">
        <v>201</v>
      </c>
      <c r="D92" s="237" t="s">
        <v>40</v>
      </c>
      <c r="E92" s="270"/>
      <c r="F92" s="78">
        <f>SUM(F93:F97)</f>
        <v>0</v>
      </c>
      <c r="G92" s="79">
        <f>SUM(G93:G97)</f>
        <v>0</v>
      </c>
      <c r="H92" s="79">
        <f>SUM(H93:H97)</f>
        <v>0</v>
      </c>
      <c r="I92" s="79">
        <f>SUM(I93:I97)</f>
        <v>0</v>
      </c>
      <c r="J92" s="80">
        <f>SUM(J93:J97)</f>
        <v>0</v>
      </c>
      <c r="K92" s="74" t="s">
        <v>35</v>
      </c>
      <c r="L92" s="25"/>
    </row>
    <row r="93" spans="2:12" s="2" customFormat="1" ht="15" customHeight="1">
      <c r="B93" s="10"/>
      <c r="C93" s="156" t="s">
        <v>197</v>
      </c>
      <c r="D93" s="231" t="s">
        <v>64</v>
      </c>
      <c r="E93" s="240"/>
      <c r="F93" s="51"/>
      <c r="G93" s="52"/>
      <c r="H93" s="52"/>
      <c r="I93" s="52"/>
      <c r="J93" s="53"/>
      <c r="K93" s="73" t="s">
        <v>267</v>
      </c>
      <c r="L93" s="4"/>
    </row>
    <row r="94" spans="2:12" s="2" customFormat="1" ht="15" customHeight="1">
      <c r="B94" s="10"/>
      <c r="C94" s="50" t="s">
        <v>198</v>
      </c>
      <c r="D94" s="232" t="s">
        <v>65</v>
      </c>
      <c r="E94" s="147"/>
      <c r="F94" s="75"/>
      <c r="G94" s="76"/>
      <c r="H94" s="76"/>
      <c r="I94" s="76"/>
      <c r="J94" s="77"/>
      <c r="K94" s="73" t="s">
        <v>203</v>
      </c>
      <c r="L94" s="4"/>
    </row>
    <row r="95" spans="2:13" s="2" customFormat="1" ht="15" customHeight="1">
      <c r="B95" s="10"/>
      <c r="C95" s="48" t="s">
        <v>199</v>
      </c>
      <c r="D95" s="229" t="s">
        <v>55</v>
      </c>
      <c r="E95" s="145"/>
      <c r="F95" s="75"/>
      <c r="G95" s="76"/>
      <c r="H95" s="76"/>
      <c r="I95" s="76"/>
      <c r="J95" s="77"/>
      <c r="K95" s="73" t="s">
        <v>204</v>
      </c>
      <c r="L95" s="25"/>
      <c r="M95" s="21"/>
    </row>
    <row r="96" spans="2:13" s="2" customFormat="1" ht="15" customHeight="1">
      <c r="B96" s="10"/>
      <c r="C96" s="48" t="s">
        <v>200</v>
      </c>
      <c r="D96" s="229" t="s">
        <v>40</v>
      </c>
      <c r="E96" s="145"/>
      <c r="F96" s="75"/>
      <c r="G96" s="76"/>
      <c r="H96" s="76"/>
      <c r="I96" s="76"/>
      <c r="J96" s="77"/>
      <c r="K96" s="74" t="s">
        <v>205</v>
      </c>
      <c r="L96" s="20"/>
      <c r="M96" s="21"/>
    </row>
    <row r="97" spans="2:13" s="2" customFormat="1" ht="15" customHeight="1" thickBot="1">
      <c r="B97" s="10"/>
      <c r="C97" s="49" t="s">
        <v>202</v>
      </c>
      <c r="D97" s="233" t="s">
        <v>66</v>
      </c>
      <c r="E97" s="148"/>
      <c r="F97" s="60"/>
      <c r="G97" s="61"/>
      <c r="H97" s="61"/>
      <c r="I97" s="61"/>
      <c r="J97" s="62"/>
      <c r="K97" s="73" t="s">
        <v>206</v>
      </c>
      <c r="L97" s="20"/>
      <c r="M97" s="21"/>
    </row>
    <row r="98" spans="2:13" s="2" customFormat="1" ht="12" customHeight="1">
      <c r="B98" s="10"/>
      <c r="C98" s="69"/>
      <c r="D98" s="234"/>
      <c r="E98" s="69"/>
      <c r="G98" s="97"/>
      <c r="H98" s="97"/>
      <c r="I98" s="97"/>
      <c r="J98" s="97"/>
      <c r="K98" s="294" t="s">
        <v>126</v>
      </c>
      <c r="L98" s="20"/>
      <c r="M98" s="21"/>
    </row>
    <row r="99" spans="2:13" s="2" customFormat="1" ht="12" customHeight="1">
      <c r="B99" s="10"/>
      <c r="C99" s="69"/>
      <c r="D99" s="234"/>
      <c r="E99" s="69"/>
      <c r="G99" s="97"/>
      <c r="H99" s="97"/>
      <c r="I99" s="97"/>
      <c r="J99" s="97"/>
      <c r="K99" s="294" t="s">
        <v>207</v>
      </c>
      <c r="L99" s="20"/>
      <c r="M99" s="21"/>
    </row>
    <row r="100" spans="2:13" s="2" customFormat="1" ht="12" customHeight="1">
      <c r="B100" s="10"/>
      <c r="C100" s="69"/>
      <c r="D100" s="234"/>
      <c r="E100" s="69"/>
      <c r="G100" s="97"/>
      <c r="H100" s="97"/>
      <c r="I100" s="97"/>
      <c r="J100" s="97"/>
      <c r="K100" s="294" t="s">
        <v>208</v>
      </c>
      <c r="L100" s="20"/>
      <c r="M100" s="21"/>
    </row>
    <row r="101" spans="2:13" s="2" customFormat="1" ht="12" customHeight="1">
      <c r="B101" s="10"/>
      <c r="C101" s="69"/>
      <c r="D101" s="234"/>
      <c r="E101" s="69"/>
      <c r="G101" s="97"/>
      <c r="H101" s="97"/>
      <c r="I101" s="97"/>
      <c r="J101" s="97"/>
      <c r="K101" s="295" t="s">
        <v>209</v>
      </c>
      <c r="L101" s="20"/>
      <c r="M101" s="21"/>
    </row>
    <row r="102" spans="1:14" s="2" customFormat="1" ht="15" customHeight="1" thickBot="1">
      <c r="A102" s="21"/>
      <c r="B102" s="124" t="s">
        <v>67</v>
      </c>
      <c r="C102" s="125"/>
      <c r="D102" s="224"/>
      <c r="E102" s="125"/>
      <c r="F102" s="184" t="s">
        <v>148</v>
      </c>
      <c r="G102" s="185" t="s">
        <v>149</v>
      </c>
      <c r="H102" s="185" t="s">
        <v>150</v>
      </c>
      <c r="I102" s="185" t="s">
        <v>14</v>
      </c>
      <c r="J102" s="186" t="s">
        <v>15</v>
      </c>
      <c r="K102" s="135"/>
      <c r="L102" s="127"/>
      <c r="M102" s="128"/>
      <c r="N102" s="129"/>
    </row>
    <row r="103" spans="1:14" s="2" customFormat="1" ht="15" customHeight="1" thickBot="1">
      <c r="A103" s="21"/>
      <c r="B103" s="98"/>
      <c r="C103" s="183" t="s">
        <v>100</v>
      </c>
      <c r="D103" s="235" t="s">
        <v>68</v>
      </c>
      <c r="E103" s="143" t="s">
        <v>69</v>
      </c>
      <c r="F103" s="57"/>
      <c r="G103" s="58"/>
      <c r="H103" s="58"/>
      <c r="I103" s="58"/>
      <c r="J103" s="59"/>
      <c r="K103" s="73" t="s">
        <v>210</v>
      </c>
      <c r="L103" s="99"/>
      <c r="M103" s="21"/>
      <c r="N103" s="21"/>
    </row>
    <row r="104" spans="2:13" s="2" customFormat="1" ht="4.5" customHeight="1" thickBot="1">
      <c r="B104" s="10"/>
      <c r="C104" s="69"/>
      <c r="D104" s="234"/>
      <c r="E104" s="69"/>
      <c r="F104" s="26"/>
      <c r="G104" s="97"/>
      <c r="H104" s="97"/>
      <c r="I104" s="97"/>
      <c r="J104" s="97"/>
      <c r="K104" s="73"/>
      <c r="L104" s="20"/>
      <c r="M104" s="21"/>
    </row>
    <row r="105" spans="1:14" s="2" customFormat="1" ht="15" customHeight="1" thickBot="1">
      <c r="A105" s="248" t="s">
        <v>25</v>
      </c>
      <c r="B105" s="248"/>
      <c r="C105" s="175"/>
      <c r="D105" s="175"/>
      <c r="E105" s="249"/>
      <c r="F105" s="175"/>
      <c r="G105" s="176"/>
      <c r="H105" s="176"/>
      <c r="I105" s="176"/>
      <c r="J105" s="176"/>
      <c r="K105" s="176"/>
      <c r="L105" s="176"/>
      <c r="M105" s="251"/>
      <c r="N105" s="252"/>
    </row>
    <row r="106" spans="2:12" s="2" customFormat="1" ht="6" customHeight="1">
      <c r="B106" s="10"/>
      <c r="C106" s="10"/>
      <c r="D106" s="213"/>
      <c r="E106" s="10"/>
      <c r="F106" s="21"/>
      <c r="G106" s="21"/>
      <c r="H106" s="21"/>
      <c r="I106" s="21"/>
      <c r="J106" s="21"/>
      <c r="K106" s="21"/>
      <c r="L106" s="174"/>
    </row>
    <row r="107" spans="2:14" s="2" customFormat="1" ht="15" customHeight="1" thickBot="1">
      <c r="B107" s="12" t="s">
        <v>196</v>
      </c>
      <c r="C107" s="31"/>
      <c r="D107" s="214"/>
      <c r="E107" s="31"/>
      <c r="F107" s="184" t="s">
        <v>148</v>
      </c>
      <c r="G107" s="185" t="s">
        <v>149</v>
      </c>
      <c r="H107" s="185" t="s">
        <v>150</v>
      </c>
      <c r="I107" s="185" t="s">
        <v>14</v>
      </c>
      <c r="J107" s="186" t="s">
        <v>15</v>
      </c>
      <c r="K107" s="27"/>
      <c r="L107" s="14"/>
      <c r="M107" s="3"/>
      <c r="N107" s="5"/>
    </row>
    <row r="108" spans="2:12" s="2" customFormat="1" ht="15" customHeight="1" thickBot="1">
      <c r="B108" s="10"/>
      <c r="C108" s="71" t="s">
        <v>158</v>
      </c>
      <c r="D108" s="236" t="s">
        <v>38</v>
      </c>
      <c r="E108" s="158"/>
      <c r="F108" s="57"/>
      <c r="G108" s="58"/>
      <c r="H108" s="58"/>
      <c r="I108" s="58"/>
      <c r="J108" s="59"/>
      <c r="K108" s="74" t="s">
        <v>172</v>
      </c>
      <c r="L108" s="25"/>
    </row>
    <row r="109" spans="2:12" s="2" customFormat="1" ht="15" customHeight="1">
      <c r="B109" s="10"/>
      <c r="C109" s="48" t="s">
        <v>159</v>
      </c>
      <c r="D109" s="229"/>
      <c r="E109" s="65"/>
      <c r="F109" s="51"/>
      <c r="G109" s="52"/>
      <c r="H109" s="52"/>
      <c r="I109" s="52"/>
      <c r="J109" s="53"/>
      <c r="K109" s="73" t="s">
        <v>169</v>
      </c>
      <c r="L109" s="4"/>
    </row>
    <row r="110" spans="2:12" s="2" customFormat="1" ht="15" customHeight="1">
      <c r="B110" s="10"/>
      <c r="C110" s="50" t="s">
        <v>93</v>
      </c>
      <c r="D110" s="232"/>
      <c r="E110" s="119"/>
      <c r="F110" s="75"/>
      <c r="G110" s="76"/>
      <c r="H110" s="76"/>
      <c r="I110" s="76"/>
      <c r="J110" s="77"/>
      <c r="K110" s="73" t="s">
        <v>169</v>
      </c>
      <c r="L110" s="4"/>
    </row>
    <row r="111" spans="2:12" s="2" customFormat="1" ht="15" customHeight="1">
      <c r="B111" s="10"/>
      <c r="C111" s="50" t="s">
        <v>94</v>
      </c>
      <c r="D111" s="232"/>
      <c r="E111" s="119"/>
      <c r="F111" s="75"/>
      <c r="G111" s="76"/>
      <c r="H111" s="76"/>
      <c r="I111" s="76"/>
      <c r="J111" s="77"/>
      <c r="K111" s="73" t="s">
        <v>169</v>
      </c>
      <c r="L111" s="4"/>
    </row>
    <row r="112" spans="2:13" s="2" customFormat="1" ht="15" customHeight="1" thickBot="1">
      <c r="B112" s="10"/>
      <c r="C112" s="48" t="s">
        <v>160</v>
      </c>
      <c r="D112" s="229"/>
      <c r="E112" s="65"/>
      <c r="F112" s="60"/>
      <c r="G112" s="61"/>
      <c r="H112" s="61"/>
      <c r="I112" s="61"/>
      <c r="J112" s="62"/>
      <c r="K112" s="73" t="s">
        <v>169</v>
      </c>
      <c r="L112" s="25"/>
      <c r="M112" s="21"/>
    </row>
    <row r="113" spans="2:13" s="2" customFormat="1" ht="15" customHeight="1" thickBot="1">
      <c r="B113" s="10"/>
      <c r="C113" s="70" t="s">
        <v>161</v>
      </c>
      <c r="D113" s="236" t="s">
        <v>70</v>
      </c>
      <c r="E113" s="158"/>
      <c r="F113" s="57"/>
      <c r="G113" s="58"/>
      <c r="H113" s="58"/>
      <c r="I113" s="58"/>
      <c r="J113" s="59"/>
      <c r="K113" s="74" t="s">
        <v>173</v>
      </c>
      <c r="L113" s="20"/>
      <c r="M113" s="21"/>
    </row>
    <row r="114" spans="2:13" s="2" customFormat="1" ht="15" customHeight="1">
      <c r="B114" s="10"/>
      <c r="C114" s="48" t="s">
        <v>162</v>
      </c>
      <c r="D114" s="229"/>
      <c r="E114" s="65"/>
      <c r="F114" s="51"/>
      <c r="G114" s="52"/>
      <c r="H114" s="52"/>
      <c r="I114" s="52"/>
      <c r="J114" s="53"/>
      <c r="K114" s="73" t="s">
        <v>169</v>
      </c>
      <c r="L114" s="20"/>
      <c r="M114" s="21"/>
    </row>
    <row r="115" spans="2:13" s="2" customFormat="1" ht="15" customHeight="1">
      <c r="B115" s="10"/>
      <c r="C115" s="48" t="s">
        <v>163</v>
      </c>
      <c r="D115" s="229"/>
      <c r="E115" s="65"/>
      <c r="F115" s="75"/>
      <c r="G115" s="76"/>
      <c r="H115" s="76"/>
      <c r="I115" s="76"/>
      <c r="J115" s="77"/>
      <c r="K115" s="73" t="s">
        <v>169</v>
      </c>
      <c r="L115" s="25"/>
      <c r="M115" s="21"/>
    </row>
    <row r="116" spans="2:13" s="2" customFormat="1" ht="15" customHeight="1" thickBot="1">
      <c r="B116" s="10"/>
      <c r="C116" s="49" t="s">
        <v>164</v>
      </c>
      <c r="D116" s="229"/>
      <c r="E116" s="65"/>
      <c r="F116" s="60"/>
      <c r="G116" s="61"/>
      <c r="H116" s="61"/>
      <c r="I116" s="61"/>
      <c r="J116" s="62"/>
      <c r="K116" s="73" t="s">
        <v>169</v>
      </c>
      <c r="L116" s="20"/>
      <c r="M116" s="21"/>
    </row>
    <row r="117" spans="2:13" s="2" customFormat="1" ht="15" customHeight="1" thickBot="1">
      <c r="B117" s="10"/>
      <c r="C117" s="72" t="s">
        <v>165</v>
      </c>
      <c r="D117" s="236" t="s">
        <v>71</v>
      </c>
      <c r="E117" s="158"/>
      <c r="F117" s="57"/>
      <c r="G117" s="58"/>
      <c r="H117" s="58"/>
      <c r="I117" s="58"/>
      <c r="J117" s="59"/>
      <c r="K117" s="74" t="s">
        <v>171</v>
      </c>
      <c r="L117" s="20"/>
      <c r="M117" s="21"/>
    </row>
    <row r="118" spans="2:13" s="2" customFormat="1" ht="15" customHeight="1" thickBot="1">
      <c r="B118" s="10"/>
      <c r="C118" s="72" t="s">
        <v>166</v>
      </c>
      <c r="D118" s="236" t="s">
        <v>71</v>
      </c>
      <c r="E118" s="158"/>
      <c r="F118" s="57"/>
      <c r="G118" s="58"/>
      <c r="H118" s="58"/>
      <c r="I118" s="58"/>
      <c r="J118" s="59"/>
      <c r="K118" s="74" t="s">
        <v>170</v>
      </c>
      <c r="L118" s="20"/>
      <c r="M118" s="21"/>
    </row>
    <row r="119" spans="2:13" s="2" customFormat="1" ht="15" customHeight="1" thickBot="1">
      <c r="B119" s="10"/>
      <c r="C119" s="72" t="s">
        <v>167</v>
      </c>
      <c r="D119" s="236" t="s">
        <v>40</v>
      </c>
      <c r="E119" s="158"/>
      <c r="F119" s="54"/>
      <c r="G119" s="55"/>
      <c r="H119" s="55"/>
      <c r="I119" s="55"/>
      <c r="J119" s="56"/>
      <c r="K119" s="74" t="s">
        <v>170</v>
      </c>
      <c r="L119" s="20"/>
      <c r="M119" s="21"/>
    </row>
    <row r="120" spans="2:13" s="2" customFormat="1" ht="15" customHeight="1" thickBot="1">
      <c r="B120" s="10"/>
      <c r="C120" s="72" t="s">
        <v>168</v>
      </c>
      <c r="D120" s="237" t="s">
        <v>226</v>
      </c>
      <c r="E120" s="159"/>
      <c r="F120" s="78">
        <f>F108+F113+F117+F118+F119</f>
        <v>0</v>
      </c>
      <c r="G120" s="79">
        <f>G108+G113+G117+G118+G119</f>
        <v>0</v>
      </c>
      <c r="H120" s="79">
        <f>H108+H113+H117+H118+H119</f>
        <v>0</v>
      </c>
      <c r="I120" s="79">
        <f>I108+I113+I117+I118+I119</f>
        <v>0</v>
      </c>
      <c r="J120" s="80">
        <f>J108+J113+J117+J118+J119</f>
        <v>0</v>
      </c>
      <c r="K120" s="30" t="s">
        <v>37</v>
      </c>
      <c r="L120" s="20"/>
      <c r="M120" s="21"/>
    </row>
    <row r="121" spans="2:12" s="2" customFormat="1" ht="9.75" customHeight="1">
      <c r="B121" s="10"/>
      <c r="C121" s="10"/>
      <c r="D121" s="213"/>
      <c r="E121" s="10"/>
      <c r="F121" s="39"/>
      <c r="G121" s="39"/>
      <c r="H121" s="39"/>
      <c r="I121" s="39"/>
      <c r="J121" s="39"/>
      <c r="K121" s="28"/>
      <c r="L121" s="4"/>
    </row>
    <row r="122" spans="2:14" s="2" customFormat="1" ht="15" customHeight="1" thickBot="1">
      <c r="B122" s="12" t="s">
        <v>174</v>
      </c>
      <c r="C122" s="31"/>
      <c r="D122" s="214"/>
      <c r="E122" s="31"/>
      <c r="F122" s="184" t="s">
        <v>148</v>
      </c>
      <c r="G122" s="185" t="s">
        <v>149</v>
      </c>
      <c r="H122" s="185" t="s">
        <v>150</v>
      </c>
      <c r="I122" s="185" t="s">
        <v>14</v>
      </c>
      <c r="J122" s="186" t="s">
        <v>15</v>
      </c>
      <c r="K122" s="189" t="s">
        <v>175</v>
      </c>
      <c r="L122" s="14"/>
      <c r="M122" s="3"/>
      <c r="N122" s="5"/>
    </row>
    <row r="123" spans="2:12" s="2" customFormat="1" ht="15" customHeight="1">
      <c r="B123" s="10"/>
      <c r="C123" s="12" t="s">
        <v>158</v>
      </c>
      <c r="D123" s="253"/>
      <c r="E123" s="254"/>
      <c r="F123" s="255" t="e">
        <f>F108/F$120</f>
        <v>#DIV/0!</v>
      </c>
      <c r="G123" s="256" t="e">
        <f>G108/G$120</f>
        <v>#DIV/0!</v>
      </c>
      <c r="H123" s="256" t="e">
        <f>H108/H$120</f>
        <v>#DIV/0!</v>
      </c>
      <c r="I123" s="256" t="e">
        <f>I108/I$120</f>
        <v>#DIV/0!</v>
      </c>
      <c r="J123" s="257" t="e">
        <f>J108/J$120</f>
        <v>#DIV/0!</v>
      </c>
      <c r="K123" s="258" t="e">
        <f>SUM(F108:J108)/SUM($F$120:$J$120)</f>
        <v>#DIV/0!</v>
      </c>
      <c r="L123" s="100" t="s">
        <v>20</v>
      </c>
    </row>
    <row r="124" spans="2:13" s="2" customFormat="1" ht="15" customHeight="1">
      <c r="B124" s="10"/>
      <c r="C124" s="72" t="s">
        <v>1</v>
      </c>
      <c r="D124" s="239"/>
      <c r="E124" s="161"/>
      <c r="F124" s="259" t="e">
        <f>F113/F$120</f>
        <v>#DIV/0!</v>
      </c>
      <c r="G124" s="260" t="e">
        <f>G113/G$120</f>
        <v>#DIV/0!</v>
      </c>
      <c r="H124" s="260" t="e">
        <f>H113/H$120</f>
        <v>#DIV/0!</v>
      </c>
      <c r="I124" s="260" t="e">
        <f>I113/I$120</f>
        <v>#DIV/0!</v>
      </c>
      <c r="J124" s="261" t="e">
        <f>J113/J$120</f>
        <v>#DIV/0!</v>
      </c>
      <c r="K124" s="262" t="e">
        <f>SUM(F113:J113)/SUM($F$120:$J$120)</f>
        <v>#DIV/0!</v>
      </c>
      <c r="L124" s="100" t="s">
        <v>20</v>
      </c>
      <c r="M124" s="21"/>
    </row>
    <row r="125" spans="2:13" s="2" customFormat="1" ht="15" customHeight="1">
      <c r="B125" s="10"/>
      <c r="C125" s="72" t="s">
        <v>165</v>
      </c>
      <c r="D125" s="239"/>
      <c r="E125" s="161"/>
      <c r="F125" s="259" t="e">
        <f aca="true" t="shared" si="0" ref="F125:J128">F117/F$120</f>
        <v>#DIV/0!</v>
      </c>
      <c r="G125" s="260" t="e">
        <f t="shared" si="0"/>
        <v>#DIV/0!</v>
      </c>
      <c r="H125" s="260" t="e">
        <f t="shared" si="0"/>
        <v>#DIV/0!</v>
      </c>
      <c r="I125" s="260" t="e">
        <f t="shared" si="0"/>
        <v>#DIV/0!</v>
      </c>
      <c r="J125" s="261" t="e">
        <f t="shared" si="0"/>
        <v>#DIV/0!</v>
      </c>
      <c r="K125" s="262" t="e">
        <f>SUM(F117:J117)/SUM($F$120:$J$120)</f>
        <v>#DIV/0!</v>
      </c>
      <c r="L125" s="100" t="s">
        <v>20</v>
      </c>
      <c r="M125" s="21"/>
    </row>
    <row r="126" spans="2:13" s="2" customFormat="1" ht="15" customHeight="1">
      <c r="B126" s="10"/>
      <c r="C126" s="72" t="s">
        <v>166</v>
      </c>
      <c r="D126" s="239"/>
      <c r="E126" s="161"/>
      <c r="F126" s="259" t="e">
        <f t="shared" si="0"/>
        <v>#DIV/0!</v>
      </c>
      <c r="G126" s="260" t="e">
        <f t="shared" si="0"/>
        <v>#DIV/0!</v>
      </c>
      <c r="H126" s="260" t="e">
        <f t="shared" si="0"/>
        <v>#DIV/0!</v>
      </c>
      <c r="I126" s="260" t="e">
        <f t="shared" si="0"/>
        <v>#DIV/0!</v>
      </c>
      <c r="J126" s="261" t="e">
        <f t="shared" si="0"/>
        <v>#DIV/0!</v>
      </c>
      <c r="K126" s="262" t="e">
        <f>SUM(F118:J118)/SUM($F$120:$J$120)</f>
        <v>#DIV/0!</v>
      </c>
      <c r="L126" s="100" t="s">
        <v>20</v>
      </c>
      <c r="M126" s="21"/>
    </row>
    <row r="127" spans="2:13" s="2" customFormat="1" ht="15" customHeight="1" thickBot="1">
      <c r="B127" s="10"/>
      <c r="C127" s="72" t="s">
        <v>167</v>
      </c>
      <c r="D127" s="239"/>
      <c r="E127" s="161"/>
      <c r="F127" s="263" t="e">
        <f t="shared" si="0"/>
        <v>#DIV/0!</v>
      </c>
      <c r="G127" s="264" t="e">
        <f t="shared" si="0"/>
        <v>#DIV/0!</v>
      </c>
      <c r="H127" s="264" t="e">
        <f t="shared" si="0"/>
        <v>#DIV/0!</v>
      </c>
      <c r="I127" s="264" t="e">
        <f t="shared" si="0"/>
        <v>#DIV/0!</v>
      </c>
      <c r="J127" s="265" t="e">
        <f t="shared" si="0"/>
        <v>#DIV/0!</v>
      </c>
      <c r="K127" s="266" t="e">
        <f>SUM(F119:J119)/SUM($F$120:$J$120)</f>
        <v>#DIV/0!</v>
      </c>
      <c r="L127" s="100" t="s">
        <v>20</v>
      </c>
      <c r="M127" s="21"/>
    </row>
    <row r="128" spans="2:13" s="2" customFormat="1" ht="15" customHeight="1" thickBot="1">
      <c r="B128" s="10"/>
      <c r="C128" s="157" t="s">
        <v>168</v>
      </c>
      <c r="D128" s="238"/>
      <c r="E128" s="160"/>
      <c r="F128" s="82" t="e">
        <f t="shared" si="0"/>
        <v>#DIV/0!</v>
      </c>
      <c r="G128" s="83" t="e">
        <f t="shared" si="0"/>
        <v>#DIV/0!</v>
      </c>
      <c r="H128" s="83" t="e">
        <f t="shared" si="0"/>
        <v>#DIV/0!</v>
      </c>
      <c r="I128" s="83" t="e">
        <f t="shared" si="0"/>
        <v>#DIV/0!</v>
      </c>
      <c r="J128" s="93" t="e">
        <f t="shared" si="0"/>
        <v>#DIV/0!</v>
      </c>
      <c r="K128" s="94" t="e">
        <f>SUM(F120:J120)/SUM($F$120:$J$120)</f>
        <v>#DIV/0!</v>
      </c>
      <c r="L128" s="100" t="s">
        <v>20</v>
      </c>
      <c r="M128" s="21"/>
    </row>
    <row r="129" spans="2:12" s="2" customFormat="1" ht="15" customHeight="1">
      <c r="B129" s="10"/>
      <c r="C129" s="31"/>
      <c r="D129" s="214"/>
      <c r="E129" s="31"/>
      <c r="F129" s="95"/>
      <c r="G129" s="95"/>
      <c r="H129" s="95"/>
      <c r="I129" s="95"/>
      <c r="J129" s="95"/>
      <c r="K129" s="28"/>
      <c r="L129" s="4"/>
    </row>
    <row r="130" spans="2:14" s="2" customFormat="1" ht="15" customHeight="1" thickBot="1">
      <c r="B130" s="12" t="s">
        <v>223</v>
      </c>
      <c r="C130" s="31"/>
      <c r="D130" s="214"/>
      <c r="E130" s="31"/>
      <c r="F130" s="184" t="s">
        <v>148</v>
      </c>
      <c r="G130" s="185" t="s">
        <v>149</v>
      </c>
      <c r="H130" s="185" t="s">
        <v>150</v>
      </c>
      <c r="I130" s="185" t="s">
        <v>14</v>
      </c>
      <c r="J130" s="186" t="s">
        <v>15</v>
      </c>
      <c r="K130" s="190"/>
      <c r="L130" s="14"/>
      <c r="M130" s="3"/>
      <c r="N130" s="5"/>
    </row>
    <row r="131" spans="2:12" s="2" customFormat="1" ht="15" customHeight="1" thickBot="1">
      <c r="B131" s="10"/>
      <c r="C131" s="71" t="s">
        <v>0</v>
      </c>
      <c r="D131" s="236" t="s">
        <v>117</v>
      </c>
      <c r="E131" s="158"/>
      <c r="F131" s="57"/>
      <c r="G131" s="58"/>
      <c r="H131" s="58"/>
      <c r="I131" s="58"/>
      <c r="J131" s="59"/>
      <c r="K131" s="74" t="s">
        <v>170</v>
      </c>
      <c r="L131" s="25"/>
    </row>
    <row r="132" spans="2:12" s="2" customFormat="1" ht="15" customHeight="1">
      <c r="B132" s="10"/>
      <c r="C132" s="48" t="s">
        <v>95</v>
      </c>
      <c r="D132" s="229"/>
      <c r="E132" s="65"/>
      <c r="F132" s="51"/>
      <c r="G132" s="52"/>
      <c r="H132" s="52"/>
      <c r="I132" s="52"/>
      <c r="J132" s="53"/>
      <c r="K132" s="73" t="s">
        <v>169</v>
      </c>
      <c r="L132" s="4"/>
    </row>
    <row r="133" spans="2:12" s="2" customFormat="1" ht="15" customHeight="1">
      <c r="B133" s="10"/>
      <c r="C133" s="50" t="s">
        <v>96</v>
      </c>
      <c r="D133" s="232"/>
      <c r="E133" s="119"/>
      <c r="F133" s="75"/>
      <c r="G133" s="76"/>
      <c r="H133" s="76"/>
      <c r="I133" s="76"/>
      <c r="J133" s="77"/>
      <c r="K133" s="73" t="s">
        <v>169</v>
      </c>
      <c r="L133" s="4"/>
    </row>
    <row r="134" spans="2:12" s="2" customFormat="1" ht="15" customHeight="1">
      <c r="B134" s="10"/>
      <c r="C134" s="50" t="s">
        <v>177</v>
      </c>
      <c r="D134" s="232"/>
      <c r="E134" s="119"/>
      <c r="F134" s="75"/>
      <c r="G134" s="76"/>
      <c r="H134" s="76"/>
      <c r="I134" s="76"/>
      <c r="J134" s="77"/>
      <c r="K134" s="73" t="s">
        <v>179</v>
      </c>
      <c r="L134" s="4"/>
    </row>
    <row r="135" spans="2:13" s="2" customFormat="1" ht="15" customHeight="1" thickBot="1">
      <c r="B135" s="10"/>
      <c r="C135" s="96" t="s">
        <v>178</v>
      </c>
      <c r="D135" s="229"/>
      <c r="E135" s="65"/>
      <c r="F135" s="60"/>
      <c r="G135" s="61"/>
      <c r="H135" s="61"/>
      <c r="I135" s="61"/>
      <c r="J135" s="62"/>
      <c r="K135" s="73" t="s">
        <v>169</v>
      </c>
      <c r="L135" s="25"/>
      <c r="M135" s="21"/>
    </row>
    <row r="136" spans="2:13" s="2" customFormat="1" ht="15" customHeight="1" thickBot="1">
      <c r="B136" s="10"/>
      <c r="C136" s="70" t="s">
        <v>180</v>
      </c>
      <c r="D136" s="236" t="s">
        <v>226</v>
      </c>
      <c r="E136" s="158"/>
      <c r="F136" s="57"/>
      <c r="G136" s="58"/>
      <c r="H136" s="58"/>
      <c r="I136" s="58"/>
      <c r="J136" s="59"/>
      <c r="K136" s="74" t="s">
        <v>182</v>
      </c>
      <c r="L136" s="20"/>
      <c r="M136" s="21"/>
    </row>
    <row r="137" spans="2:13" s="2" customFormat="1" ht="15" customHeight="1">
      <c r="B137" s="10"/>
      <c r="C137" s="48" t="s">
        <v>181</v>
      </c>
      <c r="D137" s="229"/>
      <c r="E137" s="65"/>
      <c r="F137" s="51"/>
      <c r="G137" s="52"/>
      <c r="H137" s="52"/>
      <c r="I137" s="52"/>
      <c r="J137" s="53"/>
      <c r="K137" s="73" t="s">
        <v>169</v>
      </c>
      <c r="L137" s="20"/>
      <c r="M137" s="21"/>
    </row>
    <row r="138" spans="2:13" s="2" customFormat="1" ht="15" customHeight="1">
      <c r="B138" s="10"/>
      <c r="C138" s="48" t="s">
        <v>183</v>
      </c>
      <c r="D138" s="229"/>
      <c r="E138" s="65"/>
      <c r="F138" s="75"/>
      <c r="G138" s="76"/>
      <c r="H138" s="76"/>
      <c r="I138" s="76"/>
      <c r="J138" s="77"/>
      <c r="K138" s="73" t="s">
        <v>169</v>
      </c>
      <c r="L138" s="25"/>
      <c r="M138" s="21"/>
    </row>
    <row r="139" spans="2:13" s="2" customFormat="1" ht="15" customHeight="1" thickBot="1">
      <c r="B139" s="10"/>
      <c r="C139" s="49" t="s">
        <v>184</v>
      </c>
      <c r="D139" s="229"/>
      <c r="E139" s="65"/>
      <c r="F139" s="60"/>
      <c r="G139" s="61"/>
      <c r="H139" s="61"/>
      <c r="I139" s="61"/>
      <c r="J139" s="62"/>
      <c r="K139" s="73" t="s">
        <v>169</v>
      </c>
      <c r="L139" s="20"/>
      <c r="M139" s="21"/>
    </row>
    <row r="140" spans="2:13" s="2" customFormat="1" ht="15" customHeight="1" thickBot="1">
      <c r="B140" s="10"/>
      <c r="C140" s="70" t="s">
        <v>185</v>
      </c>
      <c r="D140" s="236" t="s">
        <v>72</v>
      </c>
      <c r="E140" s="158"/>
      <c r="F140" s="51"/>
      <c r="G140" s="52"/>
      <c r="H140" s="52"/>
      <c r="I140" s="52"/>
      <c r="J140" s="53"/>
      <c r="K140" s="74" t="s">
        <v>171</v>
      </c>
      <c r="L140" s="20"/>
      <c r="M140" s="21"/>
    </row>
    <row r="141" spans="2:13" s="2" customFormat="1" ht="15" customHeight="1">
      <c r="B141" s="10"/>
      <c r="C141" s="48" t="s">
        <v>186</v>
      </c>
      <c r="D141" s="229"/>
      <c r="E141" s="65"/>
      <c r="F141" s="51"/>
      <c r="G141" s="52"/>
      <c r="H141" s="52"/>
      <c r="I141" s="52"/>
      <c r="J141" s="53"/>
      <c r="K141" s="73" t="s">
        <v>187</v>
      </c>
      <c r="L141" s="20"/>
      <c r="M141" s="21"/>
    </row>
    <row r="142" spans="2:13" s="2" customFormat="1" ht="15" customHeight="1">
      <c r="B142" s="10"/>
      <c r="C142" s="48" t="s">
        <v>188</v>
      </c>
      <c r="D142" s="229"/>
      <c r="E142" s="65"/>
      <c r="F142" s="75"/>
      <c r="G142" s="76"/>
      <c r="H142" s="76"/>
      <c r="I142" s="76"/>
      <c r="J142" s="77"/>
      <c r="K142" s="73" t="s">
        <v>189</v>
      </c>
      <c r="L142" s="25"/>
      <c r="M142" s="21"/>
    </row>
    <row r="143" spans="2:13" s="2" customFormat="1" ht="15" customHeight="1">
      <c r="B143" s="10"/>
      <c r="C143" s="48" t="s">
        <v>190</v>
      </c>
      <c r="D143" s="229"/>
      <c r="E143" s="65"/>
      <c r="F143" s="75"/>
      <c r="G143" s="76"/>
      <c r="H143" s="76"/>
      <c r="I143" s="76"/>
      <c r="J143" s="77"/>
      <c r="K143" s="73" t="s">
        <v>169</v>
      </c>
      <c r="L143" s="20"/>
      <c r="M143" s="21"/>
    </row>
    <row r="144" spans="2:13" s="2" customFormat="1" ht="15" customHeight="1">
      <c r="B144" s="10"/>
      <c r="C144" s="48" t="s">
        <v>193</v>
      </c>
      <c r="D144" s="229"/>
      <c r="E144" s="65"/>
      <c r="F144" s="75"/>
      <c r="G144" s="76"/>
      <c r="H144" s="76"/>
      <c r="I144" s="76"/>
      <c r="J144" s="77"/>
      <c r="K144" s="73" t="s">
        <v>192</v>
      </c>
      <c r="L144" s="20"/>
      <c r="M144" s="21"/>
    </row>
    <row r="145" spans="2:13" s="2" customFormat="1" ht="15" customHeight="1" thickBot="1">
      <c r="B145" s="10"/>
      <c r="C145" s="49" t="s">
        <v>191</v>
      </c>
      <c r="D145" s="229"/>
      <c r="E145" s="65"/>
      <c r="F145" s="60"/>
      <c r="G145" s="61"/>
      <c r="H145" s="61"/>
      <c r="I145" s="61"/>
      <c r="J145" s="62"/>
      <c r="K145" s="73" t="s">
        <v>169</v>
      </c>
      <c r="L145" s="20"/>
      <c r="M145" s="21"/>
    </row>
    <row r="146" spans="2:13" s="2" customFormat="1" ht="15" customHeight="1" thickBot="1">
      <c r="B146" s="10"/>
      <c r="C146" s="48" t="s">
        <v>194</v>
      </c>
      <c r="D146" s="236" t="s">
        <v>73</v>
      </c>
      <c r="E146" s="158"/>
      <c r="F146" s="75"/>
      <c r="G146" s="76"/>
      <c r="H146" s="76"/>
      <c r="I146" s="76"/>
      <c r="J146" s="77"/>
      <c r="K146" s="74" t="s">
        <v>170</v>
      </c>
      <c r="L146" s="20"/>
      <c r="M146" s="21"/>
    </row>
    <row r="147" spans="2:13" s="2" customFormat="1" ht="15" customHeight="1" thickBot="1">
      <c r="B147" s="10"/>
      <c r="C147" s="72" t="s">
        <v>168</v>
      </c>
      <c r="D147" s="237" t="s">
        <v>226</v>
      </c>
      <c r="E147" s="159"/>
      <c r="F147" s="78">
        <f>F131+F136+F140+F146</f>
        <v>0</v>
      </c>
      <c r="G147" s="79">
        <f>G131+G136+G140+G146</f>
        <v>0</v>
      </c>
      <c r="H147" s="79">
        <f>H131+H136+H140+H146</f>
        <v>0</v>
      </c>
      <c r="I147" s="79">
        <f>I131+I136+I140+I146</f>
        <v>0</v>
      </c>
      <c r="J147" s="80">
        <f>J131+J136+J140+J146</f>
        <v>0</v>
      </c>
      <c r="K147" s="30" t="s">
        <v>36</v>
      </c>
      <c r="L147" s="20"/>
      <c r="M147" s="21"/>
    </row>
    <row r="148" spans="2:12" s="2" customFormat="1" ht="9.75" customHeight="1">
      <c r="B148" s="10"/>
      <c r="C148" s="10"/>
      <c r="D148" s="213"/>
      <c r="E148" s="10"/>
      <c r="F148" s="39"/>
      <c r="G148" s="39"/>
      <c r="H148" s="39"/>
      <c r="I148" s="39"/>
      <c r="J148" s="39"/>
      <c r="K148" s="28"/>
      <c r="L148" s="4"/>
    </row>
    <row r="149" spans="2:14" s="2" customFormat="1" ht="15" customHeight="1" thickBot="1">
      <c r="B149" s="12" t="s">
        <v>224</v>
      </c>
      <c r="C149" s="31"/>
      <c r="D149" s="214"/>
      <c r="E149" s="31"/>
      <c r="F149" s="184" t="s">
        <v>148</v>
      </c>
      <c r="G149" s="185" t="s">
        <v>149</v>
      </c>
      <c r="H149" s="185" t="s">
        <v>150</v>
      </c>
      <c r="I149" s="185" t="s">
        <v>14</v>
      </c>
      <c r="J149" s="186" t="s">
        <v>15</v>
      </c>
      <c r="K149" s="247" t="s">
        <v>175</v>
      </c>
      <c r="L149" s="14"/>
      <c r="M149" s="3"/>
      <c r="N149" s="5"/>
    </row>
    <row r="150" spans="2:12" s="2" customFormat="1" ht="15" customHeight="1">
      <c r="B150" s="10"/>
      <c r="C150" s="12" t="s">
        <v>176</v>
      </c>
      <c r="D150" s="253"/>
      <c r="E150" s="254"/>
      <c r="F150" s="255" t="e">
        <f>F131/F$147</f>
        <v>#DIV/0!</v>
      </c>
      <c r="G150" s="256" t="e">
        <f>G131/G$147</f>
        <v>#DIV/0!</v>
      </c>
      <c r="H150" s="256" t="e">
        <f>H131/H$147</f>
        <v>#DIV/0!</v>
      </c>
      <c r="I150" s="256" t="e">
        <f>I131/I$147</f>
        <v>#DIV/0!</v>
      </c>
      <c r="J150" s="257" t="e">
        <f>J131/J$147</f>
        <v>#DIV/0!</v>
      </c>
      <c r="K150" s="258" t="e">
        <f>SUM(F131:J131)/SUM(F$147:J$147)</f>
        <v>#DIV/0!</v>
      </c>
      <c r="L150" s="100" t="s">
        <v>20</v>
      </c>
    </row>
    <row r="151" spans="2:13" s="2" customFormat="1" ht="15" customHeight="1">
      <c r="B151" s="10"/>
      <c r="C151" s="72" t="s">
        <v>180</v>
      </c>
      <c r="D151" s="239"/>
      <c r="E151" s="161"/>
      <c r="F151" s="259" t="e">
        <f>F136/F$147</f>
        <v>#DIV/0!</v>
      </c>
      <c r="G151" s="260" t="e">
        <f>G136/G$147</f>
        <v>#DIV/0!</v>
      </c>
      <c r="H151" s="260" t="e">
        <f>H136/H$147</f>
        <v>#DIV/0!</v>
      </c>
      <c r="I151" s="260" t="e">
        <f>I136/I$147</f>
        <v>#DIV/0!</v>
      </c>
      <c r="J151" s="261" t="e">
        <f>J136/J$147</f>
        <v>#DIV/0!</v>
      </c>
      <c r="K151" s="262" t="e">
        <f>SUM(F136:J136)/SUM(F$147:J$147)</f>
        <v>#DIV/0!</v>
      </c>
      <c r="L151" s="100" t="s">
        <v>20</v>
      </c>
      <c r="M151" s="21"/>
    </row>
    <row r="152" spans="2:13" s="2" customFormat="1" ht="15" customHeight="1">
      <c r="B152" s="10"/>
      <c r="C152" s="72" t="s">
        <v>185</v>
      </c>
      <c r="D152" s="239"/>
      <c r="E152" s="161"/>
      <c r="F152" s="259" t="e">
        <f>F140/F$147</f>
        <v>#DIV/0!</v>
      </c>
      <c r="G152" s="260" t="e">
        <f>G140/G$147</f>
        <v>#DIV/0!</v>
      </c>
      <c r="H152" s="260" t="e">
        <f>H140/H$147</f>
        <v>#DIV/0!</v>
      </c>
      <c r="I152" s="260" t="e">
        <f>I140/I$147</f>
        <v>#DIV/0!</v>
      </c>
      <c r="J152" s="261" t="e">
        <f>J140/J$147</f>
        <v>#DIV/0!</v>
      </c>
      <c r="K152" s="262" t="e">
        <f>SUM(F140:J140)/SUM(F$147:J$147)</f>
        <v>#DIV/0!</v>
      </c>
      <c r="L152" s="100" t="s">
        <v>20</v>
      </c>
      <c r="M152" s="21"/>
    </row>
    <row r="153" spans="2:13" s="2" customFormat="1" ht="15" customHeight="1" thickBot="1">
      <c r="B153" s="10"/>
      <c r="C153" s="70" t="s">
        <v>194</v>
      </c>
      <c r="D153" s="239"/>
      <c r="E153" s="161"/>
      <c r="F153" s="267" t="e">
        <f aca="true" t="shared" si="1" ref="F153:J154">F146/F$147</f>
        <v>#DIV/0!</v>
      </c>
      <c r="G153" s="268" t="e">
        <f t="shared" si="1"/>
        <v>#DIV/0!</v>
      </c>
      <c r="H153" s="268" t="e">
        <f t="shared" si="1"/>
        <v>#DIV/0!</v>
      </c>
      <c r="I153" s="268" t="e">
        <f t="shared" si="1"/>
        <v>#DIV/0!</v>
      </c>
      <c r="J153" s="269" t="e">
        <f t="shared" si="1"/>
        <v>#DIV/0!</v>
      </c>
      <c r="K153" s="266" t="e">
        <f>SUM(F146:J146)/SUM(F$147:J$147)</f>
        <v>#DIV/0!</v>
      </c>
      <c r="L153" s="100" t="s">
        <v>20</v>
      </c>
      <c r="M153" s="21"/>
    </row>
    <row r="154" spans="2:13" s="2" customFormat="1" ht="15" customHeight="1" thickBot="1">
      <c r="B154" s="10"/>
      <c r="C154" s="72" t="s">
        <v>168</v>
      </c>
      <c r="D154" s="239"/>
      <c r="E154" s="161"/>
      <c r="F154" s="82" t="e">
        <f t="shared" si="1"/>
        <v>#DIV/0!</v>
      </c>
      <c r="G154" s="83" t="e">
        <f t="shared" si="1"/>
        <v>#DIV/0!</v>
      </c>
      <c r="H154" s="83" t="e">
        <f t="shared" si="1"/>
        <v>#DIV/0!</v>
      </c>
      <c r="I154" s="83" t="e">
        <f t="shared" si="1"/>
        <v>#DIV/0!</v>
      </c>
      <c r="J154" s="93" t="e">
        <f t="shared" si="1"/>
        <v>#DIV/0!</v>
      </c>
      <c r="K154" s="94" t="e">
        <f>SUM(F147:J147)/SUM(F$147:J$147)</f>
        <v>#DIV/0!</v>
      </c>
      <c r="L154" s="100" t="s">
        <v>20</v>
      </c>
      <c r="M154" s="21"/>
    </row>
    <row r="155" spans="2:12" s="2" customFormat="1" ht="15" thickBot="1">
      <c r="B155" s="10"/>
      <c r="C155" s="10"/>
      <c r="D155" s="213"/>
      <c r="E155" s="10"/>
      <c r="L155" s="46"/>
    </row>
    <row r="156" spans="1:14" s="2" customFormat="1" ht="15" customHeight="1" thickBot="1">
      <c r="A156" s="248" t="s">
        <v>26</v>
      </c>
      <c r="B156" s="248"/>
      <c r="C156" s="175"/>
      <c r="D156" s="175"/>
      <c r="E156" s="249"/>
      <c r="F156" s="175"/>
      <c r="G156" s="176"/>
      <c r="H156" s="176"/>
      <c r="I156" s="176"/>
      <c r="J156" s="176"/>
      <c r="K156" s="176"/>
      <c r="L156" s="176"/>
      <c r="M156" s="251"/>
      <c r="N156" s="252"/>
    </row>
    <row r="157" spans="2:12" s="2" customFormat="1" ht="6" customHeight="1">
      <c r="B157" s="10"/>
      <c r="C157" s="10"/>
      <c r="D157" s="213"/>
      <c r="E157" s="10"/>
      <c r="F157" s="21"/>
      <c r="G157" s="21"/>
      <c r="H157" s="21"/>
      <c r="I157" s="21"/>
      <c r="J157" s="21"/>
      <c r="K157" s="21"/>
      <c r="L157" s="174"/>
    </row>
    <row r="158" spans="2:13" s="2" customFormat="1" ht="15" customHeight="1" thickBot="1">
      <c r="B158" s="12" t="s">
        <v>29</v>
      </c>
      <c r="C158" s="3"/>
      <c r="D158" s="214"/>
      <c r="E158" s="113"/>
      <c r="F158" s="184" t="s">
        <v>148</v>
      </c>
      <c r="G158" s="185" t="s">
        <v>149</v>
      </c>
      <c r="H158" s="185" t="s">
        <v>150</v>
      </c>
      <c r="I158" s="185" t="s">
        <v>14</v>
      </c>
      <c r="J158" s="186" t="s">
        <v>15</v>
      </c>
      <c r="K158" s="189" t="s">
        <v>175</v>
      </c>
      <c r="L158" s="202"/>
      <c r="M158" s="26"/>
    </row>
    <row r="159" spans="3:12" s="2" customFormat="1" ht="15" customHeight="1">
      <c r="C159" s="191" t="s">
        <v>27</v>
      </c>
      <c r="D159" s="121" t="s">
        <v>74</v>
      </c>
      <c r="E159" s="203" t="s">
        <v>75</v>
      </c>
      <c r="F159" s="84" t="e">
        <f>'データ入力表'!F32/'データ入力表'!$F$12</f>
        <v>#DIV/0!</v>
      </c>
      <c r="G159" s="85" t="e">
        <f>'データ入力表'!G32/'データ入力表'!$F$12</f>
        <v>#DIV/0!</v>
      </c>
      <c r="H159" s="85" t="e">
        <f>'データ入力表'!H32/'データ入力表'!$F$12</f>
        <v>#DIV/0!</v>
      </c>
      <c r="I159" s="85" t="e">
        <f>'データ入力表'!I32/'データ入力表'!$F$12</f>
        <v>#DIV/0!</v>
      </c>
      <c r="J159" s="86" t="e">
        <f>'データ入力表'!J32/'データ入力表'!$F$12</f>
        <v>#DIV/0!</v>
      </c>
      <c r="K159" s="102" t="e">
        <f>SUM('データ入力表'!F32:J32)/5/'データ入力表'!$F$12</f>
        <v>#DIV/0!</v>
      </c>
      <c r="L159" s="100" t="s">
        <v>20</v>
      </c>
    </row>
    <row r="160" spans="3:12" s="2" customFormat="1" ht="15" customHeight="1" thickBot="1">
      <c r="C160" s="141" t="s">
        <v>28</v>
      </c>
      <c r="D160" s="122" t="s">
        <v>74</v>
      </c>
      <c r="E160" s="204" t="s">
        <v>75</v>
      </c>
      <c r="F160" s="90" t="e">
        <f>'データ入力表'!F32/'データ入力表'!$F$13</f>
        <v>#DIV/0!</v>
      </c>
      <c r="G160" s="91" t="e">
        <f>'データ入力表'!G32/'データ入力表'!$F$13</f>
        <v>#DIV/0!</v>
      </c>
      <c r="H160" s="91" t="e">
        <f>'データ入力表'!H32/'データ入力表'!$F$13</f>
        <v>#DIV/0!</v>
      </c>
      <c r="I160" s="91" t="e">
        <f>'データ入力表'!I32/'データ入力表'!$F$13</f>
        <v>#DIV/0!</v>
      </c>
      <c r="J160" s="92" t="e">
        <f>'データ入力表'!J32/'データ入力表'!$F$13</f>
        <v>#DIV/0!</v>
      </c>
      <c r="K160" s="106" t="e">
        <f>SUM('データ入力表'!F32:J32)/5/'データ入力表'!$F$13</f>
        <v>#DIV/0!</v>
      </c>
      <c r="L160" s="100" t="s">
        <v>20</v>
      </c>
    </row>
    <row r="161" spans="3:12" s="2" customFormat="1" ht="15" customHeight="1" thickBot="1">
      <c r="C161" s="170" t="s">
        <v>30</v>
      </c>
      <c r="D161" s="121" t="s">
        <v>76</v>
      </c>
      <c r="E161" s="243"/>
      <c r="F161" s="109">
        <f>F32+F36</f>
        <v>0</v>
      </c>
      <c r="G161" s="110">
        <f>G32+G36</f>
        <v>0</v>
      </c>
      <c r="H161" s="110">
        <f>H32+H36</f>
        <v>0</v>
      </c>
      <c r="I161" s="110">
        <f>I32+I36</f>
        <v>0</v>
      </c>
      <c r="J161" s="111">
        <f>J32+J36</f>
        <v>0</v>
      </c>
      <c r="K161" s="241">
        <f>SUM(F161:J161)/5</f>
        <v>0</v>
      </c>
      <c r="L161" s="100" t="s">
        <v>147</v>
      </c>
    </row>
    <row r="162" spans="3:11" s="2" customFormat="1" ht="15" customHeight="1" thickBot="1">
      <c r="C162" s="50" t="s">
        <v>31</v>
      </c>
      <c r="D162" s="122" t="s">
        <v>76</v>
      </c>
      <c r="E162" s="244"/>
      <c r="F162" s="75"/>
      <c r="G162" s="76"/>
      <c r="H162" s="76"/>
      <c r="I162" s="76"/>
      <c r="J162" s="77"/>
      <c r="K162" s="26" t="s">
        <v>269</v>
      </c>
    </row>
    <row r="163" spans="3:12" s="2" customFormat="1" ht="15" customHeight="1" thickBot="1">
      <c r="C163" s="50" t="s">
        <v>32</v>
      </c>
      <c r="D163" s="123" t="s">
        <v>48</v>
      </c>
      <c r="E163" s="245" t="s">
        <v>77</v>
      </c>
      <c r="F163" s="90" t="e">
        <f>F161/F162</f>
        <v>#DIV/0!</v>
      </c>
      <c r="G163" s="91" t="e">
        <f>G161/G162</f>
        <v>#DIV/0!</v>
      </c>
      <c r="H163" s="91" t="e">
        <f>H161/H162</f>
        <v>#DIV/0!</v>
      </c>
      <c r="I163" s="91" t="e">
        <f>I161/I162</f>
        <v>#DIV/0!</v>
      </c>
      <c r="J163" s="92" t="e">
        <f>J161/J162</f>
        <v>#DIV/0!</v>
      </c>
      <c r="K163" s="242" t="e">
        <f>SUM(F161:J161)/SUM(F162:J162)</f>
        <v>#DIV/0!</v>
      </c>
      <c r="L163" s="100" t="s">
        <v>20</v>
      </c>
    </row>
    <row r="164" spans="3:12" s="21" customFormat="1" ht="15" customHeight="1">
      <c r="C164" s="191" t="s">
        <v>214</v>
      </c>
      <c r="D164" s="192" t="s">
        <v>56</v>
      </c>
      <c r="E164" s="203" t="s">
        <v>78</v>
      </c>
      <c r="F164" s="84" t="e">
        <f>'データ入力表'!F53/'データ入力表'!$F$12</f>
        <v>#DIV/0!</v>
      </c>
      <c r="G164" s="85" t="e">
        <f>'データ入力表'!G53/'データ入力表'!$F$12</f>
        <v>#DIV/0!</v>
      </c>
      <c r="H164" s="85" t="e">
        <f>'データ入力表'!H53/'データ入力表'!$F$12</f>
        <v>#DIV/0!</v>
      </c>
      <c r="I164" s="85" t="e">
        <f>'データ入力表'!I53/'データ入力表'!$F$12</f>
        <v>#DIV/0!</v>
      </c>
      <c r="J164" s="86" t="e">
        <f>'データ入力表'!J53/'データ入力表'!$F$12</f>
        <v>#DIV/0!</v>
      </c>
      <c r="K164" s="102" t="e">
        <f>SUM('データ入力表'!F53:J53)/5/'データ入力表'!$F$12</f>
        <v>#DIV/0!</v>
      </c>
      <c r="L164" s="100" t="s">
        <v>20</v>
      </c>
    </row>
    <row r="165" spans="3:12" s="2" customFormat="1" ht="15" customHeight="1" thickBot="1">
      <c r="C165" s="141" t="s">
        <v>215</v>
      </c>
      <c r="D165" s="193" t="s">
        <v>56</v>
      </c>
      <c r="E165" s="205" t="s">
        <v>79</v>
      </c>
      <c r="F165" s="90" t="e">
        <f>'データ入力表'!F53/'データ入力表'!$F$13</f>
        <v>#DIV/0!</v>
      </c>
      <c r="G165" s="91" t="e">
        <f>'データ入力表'!G53/'データ入力表'!$F$13</f>
        <v>#DIV/0!</v>
      </c>
      <c r="H165" s="91" t="e">
        <f>'データ入力表'!H53/'データ入力表'!$F$13</f>
        <v>#DIV/0!</v>
      </c>
      <c r="I165" s="91" t="e">
        <f>'データ入力表'!I53/'データ入力表'!$F$13</f>
        <v>#DIV/0!</v>
      </c>
      <c r="J165" s="92" t="e">
        <f>'データ入力表'!J53/'データ入力表'!$F$13</f>
        <v>#DIV/0!</v>
      </c>
      <c r="K165" s="106" t="e">
        <f>SUM('データ入力表'!F53:J53)/5/'データ入力表'!$F$13</f>
        <v>#DIV/0!</v>
      </c>
      <c r="L165" s="100" t="s">
        <v>20</v>
      </c>
    </row>
    <row r="166" spans="2:12" s="2" customFormat="1" ht="14.25">
      <c r="B166" s="10"/>
      <c r="C166" s="10"/>
      <c r="D166" s="213"/>
      <c r="E166" s="206"/>
      <c r="L166" s="46"/>
    </row>
    <row r="167" spans="2:12" s="2" customFormat="1" ht="15" customHeight="1" thickBot="1">
      <c r="B167" s="12" t="s">
        <v>33</v>
      </c>
      <c r="C167" s="3"/>
      <c r="D167" s="214"/>
      <c r="E167" s="207"/>
      <c r="F167" s="184" t="s">
        <v>148</v>
      </c>
      <c r="G167" s="185" t="s">
        <v>149</v>
      </c>
      <c r="H167" s="185" t="s">
        <v>150</v>
      </c>
      <c r="I167" s="185" t="s">
        <v>14</v>
      </c>
      <c r="J167" s="186" t="s">
        <v>15</v>
      </c>
      <c r="K167" s="189" t="s">
        <v>175</v>
      </c>
      <c r="L167" s="26"/>
    </row>
    <row r="168" spans="3:12" s="2" customFormat="1" ht="15" thickBot="1">
      <c r="C168" s="191" t="s">
        <v>225</v>
      </c>
      <c r="D168" s="149" t="s">
        <v>80</v>
      </c>
      <c r="E168" s="208" t="s">
        <v>81</v>
      </c>
      <c r="F168" s="115" t="e">
        <f>'データ入力表'!F53/'データ入力表'!F92</f>
        <v>#DIV/0!</v>
      </c>
      <c r="G168" s="116" t="e">
        <f>'データ入力表'!G53/'データ入力表'!G92</f>
        <v>#DIV/0!</v>
      </c>
      <c r="H168" s="116" t="e">
        <f>'データ入力表'!H53/'データ入力表'!H92</f>
        <v>#DIV/0!</v>
      </c>
      <c r="I168" s="116" t="e">
        <f>'データ入力表'!I53/'データ入力表'!I92</f>
        <v>#DIV/0!</v>
      </c>
      <c r="J168" s="117" t="e">
        <f>'データ入力表'!J53/'データ入力表'!J92</f>
        <v>#DIV/0!</v>
      </c>
      <c r="K168" s="118" t="e">
        <f>SUM('データ入力表'!F53:J53)/SUM('データ入力表'!F92:J92)</f>
        <v>#DIV/0!</v>
      </c>
      <c r="L168" s="100" t="s">
        <v>147</v>
      </c>
    </row>
    <row r="169" spans="3:12" s="2" customFormat="1" ht="24">
      <c r="C169" s="191" t="s">
        <v>101</v>
      </c>
      <c r="D169" s="195" t="s">
        <v>82</v>
      </c>
      <c r="E169" s="209" t="s">
        <v>83</v>
      </c>
      <c r="F169" s="84" t="e">
        <f>('データ入力表'!F113+'データ入力表'!F117+'データ入力表'!F118)/'データ入力表'!F120</f>
        <v>#DIV/0!</v>
      </c>
      <c r="G169" s="85" t="e">
        <f>('データ入力表'!G113+'データ入力表'!G117+'データ入力表'!G118)/'データ入力表'!G120</f>
        <v>#DIV/0!</v>
      </c>
      <c r="H169" s="85" t="e">
        <f>('データ入力表'!H113+'データ入力表'!H117+'データ入力表'!H118)/'データ入力表'!H120</f>
        <v>#DIV/0!</v>
      </c>
      <c r="I169" s="85" t="e">
        <f>('データ入力表'!I113+'データ入力表'!I117+'データ入力表'!I118)/'データ入力表'!I120</f>
        <v>#DIV/0!</v>
      </c>
      <c r="J169" s="86" t="e">
        <f>('データ入力表'!J113+'データ入力表'!J117+'データ入力表'!J118)/'データ入力表'!J120</f>
        <v>#DIV/0!</v>
      </c>
      <c r="K169" s="102" t="e">
        <f>SUM('データ入力表'!F113:J113,'データ入力表'!F117:J117,'データ入力表'!F118:J118)/SUM('データ入力表'!F120:J120)</f>
        <v>#DIV/0!</v>
      </c>
      <c r="L169" s="100" t="s">
        <v>20</v>
      </c>
    </row>
    <row r="170" spans="3:12" s="2" customFormat="1" ht="24">
      <c r="C170" s="194" t="s">
        <v>102</v>
      </c>
      <c r="D170" s="201" t="s">
        <v>84</v>
      </c>
      <c r="E170" s="210" t="s">
        <v>85</v>
      </c>
      <c r="F170" s="87" t="e">
        <f>('データ入力表'!F113+'データ入力表'!F118)/'データ入力表'!F120</f>
        <v>#DIV/0!</v>
      </c>
      <c r="G170" s="88" t="e">
        <f>('データ入力表'!G113+'データ入力表'!G118)/'データ入力表'!G120</f>
        <v>#DIV/0!</v>
      </c>
      <c r="H170" s="88" t="e">
        <f>('データ入力表'!H113+'データ入力表'!H118)/'データ入力表'!H120</f>
        <v>#DIV/0!</v>
      </c>
      <c r="I170" s="88" t="e">
        <f>('データ入力表'!I113+'データ入力表'!I118)/'データ入力表'!I120</f>
        <v>#DIV/0!</v>
      </c>
      <c r="J170" s="89" t="e">
        <f>('データ入力表'!J113+'データ入力表'!J118)/'データ入力表'!J120</f>
        <v>#DIV/0!</v>
      </c>
      <c r="K170" s="105" t="e">
        <f>SUM('データ入力表'!F113:J113,'データ入力表'!F118:J118)/SUM('データ入力表'!F120:J120)</f>
        <v>#DIV/0!</v>
      </c>
      <c r="L170" s="100" t="s">
        <v>20</v>
      </c>
    </row>
    <row r="171" spans="3:12" s="2" customFormat="1" ht="15" thickBot="1">
      <c r="C171" s="141" t="s">
        <v>121</v>
      </c>
      <c r="D171" s="196" t="s">
        <v>86</v>
      </c>
      <c r="E171" s="211" t="s">
        <v>87</v>
      </c>
      <c r="F171" s="90" t="e">
        <f>'データ入力表'!F117/'データ入力表'!F140</f>
        <v>#DIV/0!</v>
      </c>
      <c r="G171" s="91" t="e">
        <f>'データ入力表'!G117/'データ入力表'!G140</f>
        <v>#DIV/0!</v>
      </c>
      <c r="H171" s="91" t="e">
        <f>'データ入力表'!H117/'データ入力表'!H140</f>
        <v>#DIV/0!</v>
      </c>
      <c r="I171" s="91" t="e">
        <f>'データ入力表'!I117/'データ入力表'!I140</f>
        <v>#DIV/0!</v>
      </c>
      <c r="J171" s="92" t="e">
        <f>'データ入力表'!J117/'データ入力表'!J140</f>
        <v>#DIV/0!</v>
      </c>
      <c r="K171" s="106" t="e">
        <f>SUM('データ入力表'!F117:J117)/SUM('データ入力表'!F140:J140)</f>
        <v>#DIV/0!</v>
      </c>
      <c r="L171" s="100" t="s">
        <v>20</v>
      </c>
    </row>
    <row r="172" spans="3:12" s="2" customFormat="1" ht="24">
      <c r="C172" s="191" t="s">
        <v>122</v>
      </c>
      <c r="D172" s="195" t="s">
        <v>88</v>
      </c>
      <c r="E172" s="209" t="s">
        <v>89</v>
      </c>
      <c r="F172" s="109" t="e">
        <f>'データ入力表'!F147/'データ入力表'!F53*1000</f>
        <v>#DIV/0!</v>
      </c>
      <c r="G172" s="110" t="e">
        <f>'データ入力表'!G147/'データ入力表'!G53*1000</f>
        <v>#DIV/0!</v>
      </c>
      <c r="H172" s="110" t="e">
        <f>'データ入力表'!H147/'データ入力表'!H53*1000</f>
        <v>#DIV/0!</v>
      </c>
      <c r="I172" s="110" t="e">
        <f>'データ入力表'!I147/'データ入力表'!I53*1000</f>
        <v>#DIV/0!</v>
      </c>
      <c r="J172" s="111" t="e">
        <f>'データ入力表'!J147/'データ入力表'!J53*1000</f>
        <v>#DIV/0!</v>
      </c>
      <c r="K172" s="112" t="e">
        <f>SUM('データ入力表'!F147:J147)/SUM('データ入力表'!F53:J53)*1000</f>
        <v>#DIV/0!</v>
      </c>
      <c r="L172" s="100" t="s">
        <v>92</v>
      </c>
    </row>
    <row r="173" spans="3:12" s="2" customFormat="1" ht="24.75" thickBot="1">
      <c r="C173" s="138" t="s">
        <v>123</v>
      </c>
      <c r="D173" s="196" t="s">
        <v>90</v>
      </c>
      <c r="E173" s="211" t="s">
        <v>91</v>
      </c>
      <c r="F173" s="197" t="e">
        <f>'データ入力表'!F108/'データ入力表'!F53*1000</f>
        <v>#DIV/0!</v>
      </c>
      <c r="G173" s="198" t="e">
        <f>'データ入力表'!G108/'データ入力表'!G53*1000</f>
        <v>#DIV/0!</v>
      </c>
      <c r="H173" s="198" t="e">
        <f>'データ入力表'!H108/'データ入力表'!H53*1000</f>
        <v>#DIV/0!</v>
      </c>
      <c r="I173" s="198" t="e">
        <f>'データ入力表'!I108/'データ入力表'!I53*1000</f>
        <v>#DIV/0!</v>
      </c>
      <c r="J173" s="199" t="e">
        <f>'データ入力表'!J108/'データ入力表'!J53*1000</f>
        <v>#DIV/0!</v>
      </c>
      <c r="K173" s="200" t="e">
        <f>SUM('データ入力表'!F108:J108)/SUM('データ入力表'!F53:J53)*1000</f>
        <v>#DIV/0!</v>
      </c>
      <c r="L173" s="100" t="s">
        <v>92</v>
      </c>
    </row>
    <row r="174" spans="2:12" s="2" customFormat="1" ht="14.25">
      <c r="B174" s="10"/>
      <c r="C174" s="10"/>
      <c r="D174" s="213"/>
      <c r="E174" s="10"/>
      <c r="L174" s="46"/>
    </row>
    <row r="175" spans="2:12" s="2" customFormat="1" ht="14.25">
      <c r="B175" s="10"/>
      <c r="C175" s="10"/>
      <c r="D175" s="213"/>
      <c r="E175" s="10"/>
      <c r="L175" s="46"/>
    </row>
    <row r="176" spans="2:12" s="2" customFormat="1" ht="14.25">
      <c r="B176" s="10"/>
      <c r="C176" s="10"/>
      <c r="D176" s="213"/>
      <c r="E176" s="10"/>
      <c r="L176" s="46"/>
    </row>
    <row r="177" spans="2:12" s="2" customFormat="1" ht="14.25">
      <c r="B177" s="10"/>
      <c r="C177" s="10"/>
      <c r="D177" s="213"/>
      <c r="E177" s="10"/>
      <c r="L177" s="46"/>
    </row>
    <row r="178" spans="2:12" s="2" customFormat="1" ht="14.25">
      <c r="B178" s="10"/>
      <c r="C178" s="10"/>
      <c r="D178" s="213"/>
      <c r="E178" s="10"/>
      <c r="L178" s="46"/>
    </row>
    <row r="179" spans="2:12" s="2" customFormat="1" ht="14.25">
      <c r="B179" s="10"/>
      <c r="C179" s="10"/>
      <c r="D179" s="213"/>
      <c r="E179" s="10"/>
      <c r="L179" s="46"/>
    </row>
    <row r="180" spans="2:12" s="2" customFormat="1" ht="14.25">
      <c r="B180" s="10"/>
      <c r="C180" s="10"/>
      <c r="D180" s="213"/>
      <c r="E180" s="10"/>
      <c r="L180" s="46"/>
    </row>
    <row r="181" spans="2:12" s="2" customFormat="1" ht="14.25">
      <c r="B181" s="10"/>
      <c r="C181" s="10"/>
      <c r="D181" s="213"/>
      <c r="E181" s="10"/>
      <c r="L181" s="46"/>
    </row>
    <row r="182" spans="2:12" s="2" customFormat="1" ht="14.25">
      <c r="B182" s="10"/>
      <c r="C182" s="10"/>
      <c r="D182" s="213"/>
      <c r="E182" s="10"/>
      <c r="L182" s="46"/>
    </row>
    <row r="183" spans="2:12" s="2" customFormat="1" ht="14.25">
      <c r="B183" s="10"/>
      <c r="C183" s="10"/>
      <c r="D183" s="213"/>
      <c r="E183" s="10"/>
      <c r="L183" s="46"/>
    </row>
    <row r="184" spans="2:12" s="2" customFormat="1" ht="14.25">
      <c r="B184" s="10"/>
      <c r="C184" s="10"/>
      <c r="D184" s="213"/>
      <c r="E184" s="10"/>
      <c r="L184" s="46"/>
    </row>
    <row r="185" spans="2:12" s="2" customFormat="1" ht="14.25">
      <c r="B185" s="10"/>
      <c r="C185" s="10"/>
      <c r="D185" s="213"/>
      <c r="E185" s="10"/>
      <c r="L185" s="46"/>
    </row>
    <row r="186" spans="2:12" s="2" customFormat="1" ht="14.25">
      <c r="B186" s="10"/>
      <c r="C186" s="10"/>
      <c r="D186" s="213"/>
      <c r="E186" s="10"/>
      <c r="L186" s="46"/>
    </row>
    <row r="187" spans="2:12" s="2" customFormat="1" ht="14.25">
      <c r="B187" s="10"/>
      <c r="C187" s="10"/>
      <c r="D187" s="213"/>
      <c r="E187" s="10"/>
      <c r="L187" s="46"/>
    </row>
    <row r="188" spans="2:12" s="2" customFormat="1" ht="14.25">
      <c r="B188" s="10"/>
      <c r="C188" s="10"/>
      <c r="D188" s="213"/>
      <c r="E188" s="10"/>
      <c r="L188" s="46"/>
    </row>
    <row r="189" spans="2:12" s="2" customFormat="1" ht="14.25">
      <c r="B189" s="10"/>
      <c r="C189" s="10"/>
      <c r="D189" s="213"/>
      <c r="E189" s="10"/>
      <c r="L189" s="46"/>
    </row>
    <row r="190" spans="2:12" s="2" customFormat="1" ht="14.25">
      <c r="B190" s="10"/>
      <c r="C190" s="10"/>
      <c r="D190" s="213"/>
      <c r="E190" s="10"/>
      <c r="L190" s="46"/>
    </row>
    <row r="191" spans="2:12" s="2" customFormat="1" ht="14.25">
      <c r="B191" s="10"/>
      <c r="C191" s="10"/>
      <c r="D191" s="213"/>
      <c r="E191" s="10"/>
      <c r="L191" s="46"/>
    </row>
    <row r="192" spans="2:12" s="2" customFormat="1" ht="14.25">
      <c r="B192" s="10"/>
      <c r="C192" s="10"/>
      <c r="D192" s="213"/>
      <c r="E192" s="10"/>
      <c r="L192" s="46"/>
    </row>
  </sheetData>
  <sheetProtection/>
  <mergeCells count="11">
    <mergeCell ref="F20:I20"/>
    <mergeCell ref="F16:I16"/>
    <mergeCell ref="F22:I22"/>
    <mergeCell ref="I1:N1"/>
    <mergeCell ref="F18:I18"/>
    <mergeCell ref="F76:J76"/>
    <mergeCell ref="F80:J80"/>
    <mergeCell ref="F84:J84"/>
    <mergeCell ref="F64:J64"/>
    <mergeCell ref="F68:J68"/>
    <mergeCell ref="F72:J72"/>
  </mergeCells>
  <printOptions horizontalCentered="1"/>
  <pageMargins left="0.7874015748031497" right="0.7874015748031497" top="0.9448818897637796" bottom="0.9448818897637796" header="0.5118110236220472" footer="0.5118110236220472"/>
  <pageSetup fitToHeight="4" horizontalDpi="600" verticalDpi="600" orientation="landscape" paperSize="8" r:id="rId2"/>
  <headerFooter alignWithMargins="0">
    <oddHeader>&amp;R&amp;10公立ホール・公立劇場の評価指針［データ入力表］　　</oddHeader>
    <oddFooter>&amp;C&amp;"Arial,標準"&amp;P</oddFooter>
  </headerFooter>
  <rowBreaks count="3" manualBreakCount="3">
    <brk id="54" max="13" man="1"/>
    <brk id="104" max="13" man="1"/>
    <brk id="155" max="13" man="1"/>
  </rowBreaks>
  <drawing r:id="rId1"/>
</worksheet>
</file>

<file path=xl/worksheets/sheet2.xml><?xml version="1.0" encoding="utf-8"?>
<worksheet xmlns="http://schemas.openxmlformats.org/spreadsheetml/2006/main" xmlns:r="http://schemas.openxmlformats.org/officeDocument/2006/relationships">
  <dimension ref="A1:N192"/>
  <sheetViews>
    <sheetView showGridLines="0" defaultGridColor="0" view="pageBreakPreview" zoomScale="75" zoomScaleSheetLayoutView="75" zoomScalePageLayoutView="0" colorId="8" workbookViewId="0" topLeftCell="E139">
      <selection activeCell="K163" sqref="K163"/>
    </sheetView>
  </sheetViews>
  <sheetFormatPr defaultColWidth="8.875" defaultRowHeight="13.5"/>
  <cols>
    <col min="1" max="1" width="1.875" style="9" customWidth="1"/>
    <col min="2" max="2" width="2.00390625" style="17" customWidth="1"/>
    <col min="3" max="3" width="47.75390625" style="17" customWidth="1"/>
    <col min="4" max="4" width="2.50390625" style="246" customWidth="1"/>
    <col min="5" max="5" width="15.50390625" style="17" customWidth="1"/>
    <col min="6" max="11" width="10.75390625" style="9" customWidth="1"/>
    <col min="12" max="12" width="11.375" style="46" customWidth="1"/>
    <col min="13" max="13" width="33.125" style="9" customWidth="1"/>
    <col min="14" max="14" width="11.375" style="9" customWidth="1"/>
    <col min="15" max="15" width="8.875" style="9" customWidth="1"/>
    <col min="16" max="16" width="14.25390625" style="9" bestFit="1" customWidth="1"/>
    <col min="17" max="16384" width="8.875" style="9" customWidth="1"/>
  </cols>
  <sheetData>
    <row r="1" spans="1:14" s="19" customFormat="1" ht="24.75" customHeight="1" thickBot="1">
      <c r="A1" s="171" t="s">
        <v>266</v>
      </c>
      <c r="B1" s="18"/>
      <c r="C1" s="11"/>
      <c r="D1" s="212"/>
      <c r="E1" s="11"/>
      <c r="F1" s="18"/>
      <c r="G1" s="18"/>
      <c r="H1" s="11" t="s">
        <v>136</v>
      </c>
      <c r="I1" s="306" t="s">
        <v>228</v>
      </c>
      <c r="J1" s="304"/>
      <c r="K1" s="304"/>
      <c r="L1" s="304"/>
      <c r="M1" s="304"/>
      <c r="N1" s="305"/>
    </row>
    <row r="2" spans="2:12" s="2" customFormat="1" ht="8.25" customHeight="1" thickBot="1">
      <c r="B2" s="10"/>
      <c r="C2" s="10"/>
      <c r="D2" s="213"/>
      <c r="E2" s="10"/>
      <c r="L2" s="46"/>
    </row>
    <row r="3" spans="3:10" s="1" customFormat="1" ht="12.75" customHeight="1" thickBot="1">
      <c r="C3" s="10"/>
      <c r="D3" s="213"/>
      <c r="E3" s="10"/>
      <c r="F3" s="15"/>
      <c r="G3" s="1" t="s">
        <v>132</v>
      </c>
      <c r="I3" s="81"/>
      <c r="J3" s="16" t="s">
        <v>11</v>
      </c>
    </row>
    <row r="4" spans="3:10" s="1" customFormat="1" ht="12.75" customHeight="1">
      <c r="C4" s="10"/>
      <c r="D4" s="213"/>
      <c r="E4" s="10"/>
      <c r="F4" s="172"/>
      <c r="G4" s="172"/>
      <c r="H4" s="172"/>
      <c r="I4" s="172"/>
      <c r="J4" s="16"/>
    </row>
    <row r="5" spans="3:11" s="1" customFormat="1" ht="12.75" customHeight="1">
      <c r="C5" s="10"/>
      <c r="D5" s="292" t="s">
        <v>264</v>
      </c>
      <c r="E5" s="13"/>
      <c r="F5" s="287"/>
      <c r="G5" s="287"/>
      <c r="H5" s="287"/>
      <c r="I5" s="287"/>
      <c r="J5" s="288"/>
      <c r="K5" s="289"/>
    </row>
    <row r="6" spans="3:10" s="1" customFormat="1" ht="6.75" customHeight="1">
      <c r="C6" s="10"/>
      <c r="D6" s="291"/>
      <c r="E6" s="13"/>
      <c r="F6" s="287"/>
      <c r="G6" s="172"/>
      <c r="H6" s="172"/>
      <c r="I6" s="172"/>
      <c r="J6" s="16"/>
    </row>
    <row r="7" spans="3:10" s="1" customFormat="1" ht="12.75" customHeight="1">
      <c r="C7" s="10"/>
      <c r="D7" s="213"/>
      <c r="E7" s="293" t="s">
        <v>265</v>
      </c>
      <c r="F7" s="290"/>
      <c r="G7" s="172"/>
      <c r="H7" s="172"/>
      <c r="I7" s="172"/>
      <c r="J7" s="16"/>
    </row>
    <row r="8" spans="3:12" s="1" customFormat="1" ht="6.75" customHeight="1" thickBot="1">
      <c r="C8" s="10"/>
      <c r="D8" s="213"/>
      <c r="E8" s="10"/>
      <c r="F8" s="172"/>
      <c r="G8" s="172"/>
      <c r="H8" s="172"/>
      <c r="I8" s="172"/>
      <c r="J8" s="172"/>
      <c r="K8" s="172"/>
      <c r="L8" s="173"/>
    </row>
    <row r="9" spans="1:14" s="2" customFormat="1" ht="15" customHeight="1" thickBot="1">
      <c r="A9" s="248" t="s">
        <v>12</v>
      </c>
      <c r="B9" s="175"/>
      <c r="C9" s="175"/>
      <c r="D9" s="249"/>
      <c r="E9" s="175"/>
      <c r="F9" s="176"/>
      <c r="G9" s="176"/>
      <c r="H9" s="176"/>
      <c r="I9" s="176"/>
      <c r="J9" s="176"/>
      <c r="K9" s="176"/>
      <c r="L9" s="250"/>
      <c r="M9" s="251"/>
      <c r="N9" s="252"/>
    </row>
    <row r="10" spans="2:12" s="2" customFormat="1" ht="6" customHeight="1">
      <c r="B10" s="10"/>
      <c r="C10" s="10"/>
      <c r="D10" s="213"/>
      <c r="E10" s="10"/>
      <c r="F10" s="21"/>
      <c r="G10" s="21"/>
      <c r="H10" s="21"/>
      <c r="I10" s="21"/>
      <c r="J10" s="21"/>
      <c r="K10" s="21"/>
      <c r="L10" s="174"/>
    </row>
    <row r="11" spans="2:14" s="2" customFormat="1" ht="15" customHeight="1" thickBot="1">
      <c r="B11" s="12" t="s">
        <v>2</v>
      </c>
      <c r="C11" s="31"/>
      <c r="D11" s="214"/>
      <c r="E11" s="31"/>
      <c r="F11" s="3"/>
      <c r="G11" s="3"/>
      <c r="H11" s="3"/>
      <c r="I11" s="3"/>
      <c r="J11" s="3"/>
      <c r="K11" s="3"/>
      <c r="L11" s="47"/>
      <c r="M11" s="3"/>
      <c r="N11" s="5"/>
    </row>
    <row r="12" spans="2:11" s="2" customFormat="1" ht="15" customHeight="1" thickBot="1">
      <c r="B12" s="10"/>
      <c r="C12" s="163" t="s">
        <v>133</v>
      </c>
      <c r="D12" s="215" t="s">
        <v>38</v>
      </c>
      <c r="E12" s="166"/>
      <c r="F12" s="103">
        <v>185486</v>
      </c>
      <c r="G12" s="26" t="s">
        <v>127</v>
      </c>
      <c r="K12" s="46"/>
    </row>
    <row r="13" spans="2:11" s="2" customFormat="1" ht="15" customHeight="1" thickBot="1">
      <c r="B13" s="10"/>
      <c r="C13" s="164" t="s">
        <v>134</v>
      </c>
      <c r="D13" s="216" t="s">
        <v>39</v>
      </c>
      <c r="E13" s="167"/>
      <c r="F13" s="103">
        <v>320000</v>
      </c>
      <c r="G13" s="26" t="s">
        <v>128</v>
      </c>
      <c r="K13" s="46"/>
    </row>
    <row r="14" spans="2:12" s="2" customFormat="1" ht="9.75" customHeight="1">
      <c r="B14" s="10"/>
      <c r="C14" s="10"/>
      <c r="D14" s="213"/>
      <c r="E14" s="10"/>
      <c r="L14" s="46"/>
    </row>
    <row r="15" spans="2:14" s="2" customFormat="1" ht="15" customHeight="1" thickBot="1">
      <c r="B15" s="12" t="s">
        <v>3</v>
      </c>
      <c r="C15" s="31"/>
      <c r="D15" s="214"/>
      <c r="E15" s="31"/>
      <c r="F15" s="3"/>
      <c r="G15" s="3"/>
      <c r="H15" s="3"/>
      <c r="I15" s="3"/>
      <c r="J15" s="3"/>
      <c r="K15" s="3"/>
      <c r="L15" s="47"/>
      <c r="M15" s="3"/>
      <c r="N15" s="5"/>
    </row>
    <row r="16" spans="2:12" s="2" customFormat="1" ht="15" customHeight="1" thickBot="1">
      <c r="B16" s="10"/>
      <c r="C16" s="71" t="s">
        <v>4</v>
      </c>
      <c r="D16" s="217"/>
      <c r="E16" s="165" t="s">
        <v>8</v>
      </c>
      <c r="F16" s="299" t="s">
        <v>232</v>
      </c>
      <c r="G16" s="300"/>
      <c r="H16" s="301"/>
      <c r="I16" s="302"/>
      <c r="J16" s="26"/>
      <c r="L16" s="46"/>
    </row>
    <row r="17" spans="2:12" s="2" customFormat="1" ht="15" customHeight="1" thickBot="1">
      <c r="B17" s="10"/>
      <c r="C17" s="164" t="s">
        <v>131</v>
      </c>
      <c r="D17" s="216" t="s">
        <v>227</v>
      </c>
      <c r="E17" s="167"/>
      <c r="F17" s="103">
        <v>1254</v>
      </c>
      <c r="G17" s="26" t="s">
        <v>135</v>
      </c>
      <c r="L17" s="46"/>
    </row>
    <row r="18" spans="2:12" s="2" customFormat="1" ht="15" customHeight="1" thickBot="1">
      <c r="B18" s="10"/>
      <c r="C18" s="71" t="s">
        <v>5</v>
      </c>
      <c r="D18" s="217"/>
      <c r="E18" s="165" t="s">
        <v>8</v>
      </c>
      <c r="F18" s="299" t="s">
        <v>233</v>
      </c>
      <c r="G18" s="300"/>
      <c r="H18" s="301"/>
      <c r="I18" s="302"/>
      <c r="J18" s="26"/>
      <c r="L18" s="46"/>
    </row>
    <row r="19" spans="2:12" s="2" customFormat="1" ht="15" customHeight="1" thickBot="1">
      <c r="B19" s="10"/>
      <c r="C19" s="164" t="s">
        <v>131</v>
      </c>
      <c r="D19" s="216" t="s">
        <v>227</v>
      </c>
      <c r="E19" s="167"/>
      <c r="F19" s="103">
        <v>412</v>
      </c>
      <c r="G19" s="26" t="s">
        <v>135</v>
      </c>
      <c r="L19" s="46"/>
    </row>
    <row r="20" spans="2:12" s="2" customFormat="1" ht="15" customHeight="1" thickBot="1">
      <c r="B20" s="10"/>
      <c r="C20" s="71" t="s">
        <v>6</v>
      </c>
      <c r="D20" s="217"/>
      <c r="E20" s="165" t="s">
        <v>8</v>
      </c>
      <c r="F20" s="299"/>
      <c r="G20" s="300"/>
      <c r="H20" s="301"/>
      <c r="I20" s="302"/>
      <c r="J20" s="26"/>
      <c r="L20" s="46"/>
    </row>
    <row r="21" spans="2:12" s="2" customFormat="1" ht="15" customHeight="1" thickBot="1">
      <c r="B21" s="10"/>
      <c r="C21" s="164" t="s">
        <v>131</v>
      </c>
      <c r="D21" s="216" t="s">
        <v>227</v>
      </c>
      <c r="E21" s="167"/>
      <c r="F21" s="103"/>
      <c r="G21" s="26" t="s">
        <v>135</v>
      </c>
      <c r="L21" s="46"/>
    </row>
    <row r="22" spans="2:12" s="2" customFormat="1" ht="15" customHeight="1" thickBot="1">
      <c r="B22" s="10"/>
      <c r="C22" s="71" t="s">
        <v>7</v>
      </c>
      <c r="D22" s="217"/>
      <c r="E22" s="165" t="s">
        <v>8</v>
      </c>
      <c r="F22" s="299"/>
      <c r="G22" s="300"/>
      <c r="H22" s="301"/>
      <c r="I22" s="302"/>
      <c r="J22" s="26"/>
      <c r="L22" s="46"/>
    </row>
    <row r="23" spans="2:12" s="2" customFormat="1" ht="15" customHeight="1" thickBot="1">
      <c r="B23" s="10"/>
      <c r="C23" s="164" t="s">
        <v>131</v>
      </c>
      <c r="D23" s="216" t="s">
        <v>227</v>
      </c>
      <c r="E23" s="167"/>
      <c r="F23" s="103"/>
      <c r="G23" s="26" t="s">
        <v>135</v>
      </c>
      <c r="L23" s="46"/>
    </row>
    <row r="24" spans="3:11" ht="9.75" customHeight="1" thickBot="1">
      <c r="C24" s="10"/>
      <c r="D24" s="213"/>
      <c r="E24" s="10"/>
      <c r="F24" s="6"/>
      <c r="G24" s="6"/>
      <c r="H24" s="7"/>
      <c r="I24" s="6"/>
      <c r="J24" s="8"/>
      <c r="K24" s="8"/>
    </row>
    <row r="25" spans="2:12" s="2" customFormat="1" ht="15" customHeight="1" thickBot="1">
      <c r="B25" s="10"/>
      <c r="C25" s="12" t="s">
        <v>130</v>
      </c>
      <c r="D25" s="218" t="s">
        <v>40</v>
      </c>
      <c r="E25" s="168"/>
      <c r="F25" s="104">
        <f>F17+F19+F21+F23</f>
        <v>1666</v>
      </c>
      <c r="G25" s="2" t="s">
        <v>34</v>
      </c>
      <c r="L25" s="46"/>
    </row>
    <row r="26" spans="3:13" ht="15" customHeight="1" thickBot="1">
      <c r="C26" s="10"/>
      <c r="D26" s="213"/>
      <c r="E26" s="10"/>
      <c r="F26" s="8"/>
      <c r="G26" s="8"/>
      <c r="H26" s="8"/>
      <c r="I26" s="8"/>
      <c r="J26" s="8"/>
      <c r="K26" s="8"/>
      <c r="M26" s="8"/>
    </row>
    <row r="27" spans="1:14" s="2" customFormat="1" ht="15" customHeight="1" thickBot="1">
      <c r="A27" s="248" t="s">
        <v>13</v>
      </c>
      <c r="B27" s="175"/>
      <c r="C27" s="175"/>
      <c r="D27" s="249"/>
      <c r="E27" s="175"/>
      <c r="F27" s="176"/>
      <c r="G27" s="176"/>
      <c r="H27" s="176"/>
      <c r="I27" s="176"/>
      <c r="J27" s="176"/>
      <c r="K27" s="176"/>
      <c r="L27" s="250"/>
      <c r="M27" s="251"/>
      <c r="N27" s="252"/>
    </row>
    <row r="28" spans="2:12" s="2" customFormat="1" ht="6" customHeight="1">
      <c r="B28" s="10"/>
      <c r="C28" s="10"/>
      <c r="D28" s="213"/>
      <c r="E28" s="10"/>
      <c r="F28" s="21"/>
      <c r="G28" s="21"/>
      <c r="H28" s="21"/>
      <c r="I28" s="21"/>
      <c r="J28" s="21"/>
      <c r="K28" s="21"/>
      <c r="L28" s="174"/>
    </row>
    <row r="29" spans="2:14" s="2" customFormat="1" ht="15" customHeight="1" thickBot="1">
      <c r="B29" s="12" t="s">
        <v>107</v>
      </c>
      <c r="C29" s="132"/>
      <c r="D29" s="120"/>
      <c r="E29" s="13"/>
      <c r="F29" s="177" t="s">
        <v>148</v>
      </c>
      <c r="G29" s="178" t="s">
        <v>149</v>
      </c>
      <c r="H29" s="178" t="s">
        <v>150</v>
      </c>
      <c r="I29" s="178" t="s">
        <v>14</v>
      </c>
      <c r="J29" s="179" t="s">
        <v>15</v>
      </c>
      <c r="K29" s="27"/>
      <c r="L29" s="14"/>
      <c r="M29" s="3"/>
      <c r="N29" s="5"/>
    </row>
    <row r="30" spans="2:13" s="2" customFormat="1" ht="15" customHeight="1">
      <c r="B30" s="10"/>
      <c r="C30" s="22" t="s">
        <v>137</v>
      </c>
      <c r="D30" s="219" t="s">
        <v>41</v>
      </c>
      <c r="E30" s="150" t="s">
        <v>42</v>
      </c>
      <c r="F30" s="32">
        <v>18</v>
      </c>
      <c r="G30" s="33">
        <v>23</v>
      </c>
      <c r="H30" s="33">
        <v>25</v>
      </c>
      <c r="I30" s="33">
        <v>23</v>
      </c>
      <c r="J30" s="34">
        <v>18</v>
      </c>
      <c r="K30" s="100" t="s">
        <v>111</v>
      </c>
      <c r="L30" s="20"/>
      <c r="M30" s="21"/>
    </row>
    <row r="31" spans="2:13" s="2" customFormat="1" ht="15" customHeight="1">
      <c r="B31" s="10"/>
      <c r="C31" s="23" t="s">
        <v>138</v>
      </c>
      <c r="D31" s="220" t="s">
        <v>41</v>
      </c>
      <c r="E31" s="151" t="s">
        <v>104</v>
      </c>
      <c r="F31" s="35">
        <v>28</v>
      </c>
      <c r="G31" s="36">
        <v>32</v>
      </c>
      <c r="H31" s="36">
        <v>36</v>
      </c>
      <c r="I31" s="36">
        <v>35</v>
      </c>
      <c r="J31" s="37">
        <v>32</v>
      </c>
      <c r="K31" s="100" t="s">
        <v>112</v>
      </c>
      <c r="L31" s="20"/>
      <c r="M31" s="21"/>
    </row>
    <row r="32" spans="2:13" s="2" customFormat="1" ht="15" customHeight="1" thickBot="1">
      <c r="B32" s="10"/>
      <c r="C32" s="23" t="s">
        <v>211</v>
      </c>
      <c r="D32" s="220" t="s">
        <v>43</v>
      </c>
      <c r="E32" s="151" t="s">
        <v>44</v>
      </c>
      <c r="F32" s="63">
        <v>9284</v>
      </c>
      <c r="G32" s="64">
        <v>10701</v>
      </c>
      <c r="H32" s="64">
        <v>12154</v>
      </c>
      <c r="I32" s="64">
        <v>11549</v>
      </c>
      <c r="J32" s="38">
        <v>13126</v>
      </c>
      <c r="K32" s="100" t="s">
        <v>113</v>
      </c>
      <c r="L32" s="20"/>
      <c r="M32" s="21"/>
    </row>
    <row r="33" spans="2:14" s="2" customFormat="1" ht="15" customHeight="1" thickBot="1">
      <c r="B33" s="12" t="s">
        <v>16</v>
      </c>
      <c r="C33" s="132"/>
      <c r="D33" s="120"/>
      <c r="E33" s="13"/>
      <c r="F33" s="180" t="s">
        <v>148</v>
      </c>
      <c r="G33" s="181" t="s">
        <v>149</v>
      </c>
      <c r="H33" s="181" t="s">
        <v>150</v>
      </c>
      <c r="I33" s="181" t="s">
        <v>14</v>
      </c>
      <c r="J33" s="182" t="s">
        <v>15</v>
      </c>
      <c r="K33" s="27"/>
      <c r="L33" s="14"/>
      <c r="M33" s="3"/>
      <c r="N33" s="5"/>
    </row>
    <row r="34" spans="2:13" s="2" customFormat="1" ht="15" customHeight="1">
      <c r="B34" s="10"/>
      <c r="C34" s="22" t="s">
        <v>137</v>
      </c>
      <c r="D34" s="219" t="s">
        <v>45</v>
      </c>
      <c r="E34" s="150" t="s">
        <v>46</v>
      </c>
      <c r="F34" s="32">
        <v>1</v>
      </c>
      <c r="G34" s="33">
        <v>1</v>
      </c>
      <c r="H34" s="33">
        <v>2</v>
      </c>
      <c r="I34" s="33">
        <v>2</v>
      </c>
      <c r="J34" s="34">
        <v>3</v>
      </c>
      <c r="K34" s="100" t="s">
        <v>114</v>
      </c>
      <c r="L34" s="20"/>
      <c r="M34" s="21"/>
    </row>
    <row r="35" spans="2:13" s="2" customFormat="1" ht="15" customHeight="1">
      <c r="B35" s="10"/>
      <c r="C35" s="23" t="s">
        <v>138</v>
      </c>
      <c r="D35" s="220" t="s">
        <v>217</v>
      </c>
      <c r="E35" s="151" t="s">
        <v>108</v>
      </c>
      <c r="F35" s="35">
        <v>2</v>
      </c>
      <c r="G35" s="36">
        <v>2</v>
      </c>
      <c r="H35" s="36">
        <v>3</v>
      </c>
      <c r="I35" s="36">
        <v>3</v>
      </c>
      <c r="J35" s="37">
        <v>5</v>
      </c>
      <c r="K35" s="100" t="s">
        <v>115</v>
      </c>
      <c r="L35" s="20"/>
      <c r="M35" s="21"/>
    </row>
    <row r="36" spans="2:13" s="2" customFormat="1" ht="15" customHeight="1" thickBot="1">
      <c r="B36" s="10"/>
      <c r="C36" s="23" t="s">
        <v>211</v>
      </c>
      <c r="D36" s="220" t="s">
        <v>43</v>
      </c>
      <c r="E36" s="151" t="s">
        <v>47</v>
      </c>
      <c r="F36" s="63">
        <v>562</v>
      </c>
      <c r="G36" s="64">
        <v>618</v>
      </c>
      <c r="H36" s="64">
        <v>880</v>
      </c>
      <c r="I36" s="64">
        <v>846</v>
      </c>
      <c r="J36" s="38">
        <v>1120</v>
      </c>
      <c r="K36" s="100" t="s">
        <v>116</v>
      </c>
      <c r="L36" s="20"/>
      <c r="M36" s="21"/>
    </row>
    <row r="37" spans="2:14" s="2" customFormat="1" ht="15" customHeight="1" thickBot="1">
      <c r="B37" s="12" t="s">
        <v>17</v>
      </c>
      <c r="C37" s="13"/>
      <c r="D37" s="120"/>
      <c r="E37" s="13"/>
      <c r="F37" s="180" t="s">
        <v>148</v>
      </c>
      <c r="G37" s="181" t="s">
        <v>149</v>
      </c>
      <c r="H37" s="181" t="s">
        <v>150</v>
      </c>
      <c r="I37" s="181" t="s">
        <v>14</v>
      </c>
      <c r="J37" s="182" t="s">
        <v>15</v>
      </c>
      <c r="K37" s="29"/>
      <c r="L37" s="14"/>
      <c r="M37" s="3"/>
      <c r="N37" s="5"/>
    </row>
    <row r="38" spans="2:13" s="2" customFormat="1" ht="15" customHeight="1">
      <c r="B38" s="10"/>
      <c r="C38" s="22" t="s">
        <v>139</v>
      </c>
      <c r="D38" s="219" t="s">
        <v>48</v>
      </c>
      <c r="E38" s="150" t="s">
        <v>49</v>
      </c>
      <c r="F38" s="32">
        <v>4</v>
      </c>
      <c r="G38" s="33">
        <v>4</v>
      </c>
      <c r="H38" s="33">
        <v>6</v>
      </c>
      <c r="I38" s="33">
        <v>8</v>
      </c>
      <c r="J38" s="34">
        <v>7</v>
      </c>
      <c r="K38" s="100" t="s">
        <v>141</v>
      </c>
      <c r="L38" s="20"/>
      <c r="M38" s="21"/>
    </row>
    <row r="39" spans="2:13" s="2" customFormat="1" ht="15" customHeight="1">
      <c r="B39" s="10"/>
      <c r="C39" s="23" t="s">
        <v>140</v>
      </c>
      <c r="D39" s="220" t="s">
        <v>216</v>
      </c>
      <c r="E39" s="151" t="s">
        <v>109</v>
      </c>
      <c r="F39" s="35">
        <v>21</v>
      </c>
      <c r="G39" s="36">
        <v>24</v>
      </c>
      <c r="H39" s="36">
        <v>32</v>
      </c>
      <c r="I39" s="36">
        <v>28</v>
      </c>
      <c r="J39" s="37">
        <v>32</v>
      </c>
      <c r="K39" s="100" t="s">
        <v>142</v>
      </c>
      <c r="L39" s="20"/>
      <c r="M39" s="21"/>
    </row>
    <row r="40" spans="2:13" s="2" customFormat="1" ht="15" customHeight="1">
      <c r="B40" s="10"/>
      <c r="C40" s="23" t="s">
        <v>144</v>
      </c>
      <c r="D40" s="220" t="s">
        <v>216</v>
      </c>
      <c r="E40" s="151" t="s">
        <v>109</v>
      </c>
      <c r="F40" s="35">
        <v>426</v>
      </c>
      <c r="G40" s="36">
        <v>488</v>
      </c>
      <c r="H40" s="36">
        <v>681</v>
      </c>
      <c r="I40" s="36">
        <v>647</v>
      </c>
      <c r="J40" s="37">
        <v>731</v>
      </c>
      <c r="K40" s="100" t="s">
        <v>151</v>
      </c>
      <c r="L40" s="20"/>
      <c r="M40" s="21"/>
    </row>
    <row r="41" spans="2:14" s="2" customFormat="1" ht="15" customHeight="1" thickBot="1">
      <c r="B41" s="10"/>
      <c r="C41" s="133" t="s">
        <v>143</v>
      </c>
      <c r="D41" s="221" t="s">
        <v>50</v>
      </c>
      <c r="E41" s="152" t="s">
        <v>51</v>
      </c>
      <c r="F41" s="63">
        <v>72</v>
      </c>
      <c r="G41" s="64">
        <v>84</v>
      </c>
      <c r="H41" s="64">
        <v>118</v>
      </c>
      <c r="I41" s="64">
        <v>131</v>
      </c>
      <c r="J41" s="38">
        <v>128</v>
      </c>
      <c r="K41" s="134" t="s">
        <v>129</v>
      </c>
      <c r="L41" s="20"/>
      <c r="M41" s="21"/>
      <c r="N41" s="21"/>
    </row>
    <row r="42" spans="2:14" s="2" customFormat="1" ht="15" customHeight="1" thickBot="1">
      <c r="B42" s="12" t="s">
        <v>18</v>
      </c>
      <c r="C42" s="13"/>
      <c r="D42" s="120"/>
      <c r="E42" s="13"/>
      <c r="F42" s="180" t="s">
        <v>148</v>
      </c>
      <c r="G42" s="181" t="s">
        <v>149</v>
      </c>
      <c r="H42" s="181" t="s">
        <v>150</v>
      </c>
      <c r="I42" s="181" t="s">
        <v>14</v>
      </c>
      <c r="J42" s="182" t="s">
        <v>15</v>
      </c>
      <c r="K42" s="29"/>
      <c r="L42" s="14"/>
      <c r="M42" s="3"/>
      <c r="N42" s="5"/>
    </row>
    <row r="43" spans="2:13" s="2" customFormat="1" ht="15" customHeight="1">
      <c r="B43" s="10"/>
      <c r="C43" s="22" t="s">
        <v>139</v>
      </c>
      <c r="D43" s="219" t="s">
        <v>48</v>
      </c>
      <c r="E43" s="150" t="s">
        <v>52</v>
      </c>
      <c r="F43" s="32">
        <v>3</v>
      </c>
      <c r="G43" s="33">
        <v>3</v>
      </c>
      <c r="H43" s="33">
        <v>4</v>
      </c>
      <c r="I43" s="33">
        <v>6</v>
      </c>
      <c r="J43" s="34">
        <v>5</v>
      </c>
      <c r="K43" s="100" t="s">
        <v>141</v>
      </c>
      <c r="L43" s="20"/>
      <c r="M43" s="21"/>
    </row>
    <row r="44" spans="2:13" s="2" customFormat="1" ht="15" customHeight="1">
      <c r="B44" s="10"/>
      <c r="C44" s="23" t="s">
        <v>140</v>
      </c>
      <c r="D44" s="220" t="s">
        <v>216</v>
      </c>
      <c r="E44" s="151" t="s">
        <v>110</v>
      </c>
      <c r="F44" s="35">
        <v>9</v>
      </c>
      <c r="G44" s="36">
        <v>12</v>
      </c>
      <c r="H44" s="36">
        <v>14</v>
      </c>
      <c r="I44" s="36">
        <v>16</v>
      </c>
      <c r="J44" s="37">
        <v>14</v>
      </c>
      <c r="K44" s="100" t="s">
        <v>142</v>
      </c>
      <c r="L44" s="20"/>
      <c r="M44" s="21"/>
    </row>
    <row r="45" spans="2:13" s="2" customFormat="1" ht="15" customHeight="1">
      <c r="B45" s="10"/>
      <c r="C45" s="23" t="s">
        <v>144</v>
      </c>
      <c r="D45" s="220" t="s">
        <v>216</v>
      </c>
      <c r="E45" s="151" t="s">
        <v>110</v>
      </c>
      <c r="F45" s="35">
        <v>271</v>
      </c>
      <c r="G45" s="36">
        <v>324</v>
      </c>
      <c r="H45" s="36">
        <v>386</v>
      </c>
      <c r="I45" s="36">
        <v>412</v>
      </c>
      <c r="J45" s="37">
        <v>408</v>
      </c>
      <c r="K45" s="100" t="s">
        <v>151</v>
      </c>
      <c r="L45" s="20"/>
      <c r="M45" s="21"/>
    </row>
    <row r="46" spans="2:13" s="2" customFormat="1" ht="15" customHeight="1" thickBot="1">
      <c r="B46" s="10"/>
      <c r="C46" s="24" t="s">
        <v>143</v>
      </c>
      <c r="D46" s="222" t="s">
        <v>50</v>
      </c>
      <c r="E46" s="153" t="s">
        <v>53</v>
      </c>
      <c r="F46" s="63">
        <v>184</v>
      </c>
      <c r="G46" s="64">
        <v>224</v>
      </c>
      <c r="H46" s="64">
        <v>296</v>
      </c>
      <c r="I46" s="64">
        <v>361</v>
      </c>
      <c r="J46" s="38">
        <v>324</v>
      </c>
      <c r="K46" s="100" t="s">
        <v>129</v>
      </c>
      <c r="L46" s="20"/>
      <c r="M46" s="21"/>
    </row>
    <row r="47" spans="2:14" s="2" customFormat="1" ht="15" customHeight="1" thickBot="1">
      <c r="B47" s="12" t="s">
        <v>19</v>
      </c>
      <c r="C47" s="13"/>
      <c r="D47" s="120"/>
      <c r="E47" s="13"/>
      <c r="F47" s="180" t="s">
        <v>148</v>
      </c>
      <c r="G47" s="181" t="s">
        <v>149</v>
      </c>
      <c r="H47" s="181" t="s">
        <v>150</v>
      </c>
      <c r="I47" s="181" t="s">
        <v>14</v>
      </c>
      <c r="J47" s="182" t="s">
        <v>15</v>
      </c>
      <c r="K47" s="29"/>
      <c r="L47" s="14"/>
      <c r="M47" s="3"/>
      <c r="N47" s="5"/>
    </row>
    <row r="48" spans="2:13" s="2" customFormat="1" ht="15" customHeight="1" thickBot="1">
      <c r="B48" s="10"/>
      <c r="C48" s="137" t="s">
        <v>229</v>
      </c>
      <c r="D48" s="223" t="s">
        <v>217</v>
      </c>
      <c r="E48" s="155" t="s">
        <v>231</v>
      </c>
      <c r="F48" s="66">
        <v>0</v>
      </c>
      <c r="G48" s="67">
        <v>0</v>
      </c>
      <c r="H48" s="67">
        <v>486</v>
      </c>
      <c r="I48" s="67">
        <v>621</v>
      </c>
      <c r="J48" s="68">
        <v>0</v>
      </c>
      <c r="K48" s="100" t="s">
        <v>230</v>
      </c>
      <c r="L48" s="20"/>
      <c r="M48" s="21"/>
    </row>
    <row r="49" spans="2:14" s="2" customFormat="1" ht="15" customHeight="1" thickBot="1">
      <c r="B49" s="12" t="s">
        <v>98</v>
      </c>
      <c r="C49" s="13"/>
      <c r="D49" s="120"/>
      <c r="E49" s="13"/>
      <c r="F49" s="180" t="s">
        <v>148</v>
      </c>
      <c r="G49" s="181" t="s">
        <v>149</v>
      </c>
      <c r="H49" s="181" t="s">
        <v>150</v>
      </c>
      <c r="I49" s="181" t="s">
        <v>14</v>
      </c>
      <c r="J49" s="182" t="s">
        <v>15</v>
      </c>
      <c r="K49" s="29"/>
      <c r="L49" s="14"/>
      <c r="M49" s="3"/>
      <c r="N49" s="5"/>
    </row>
    <row r="50" spans="2:13" s="2" customFormat="1" ht="15" customHeight="1">
      <c r="B50" s="10"/>
      <c r="C50" s="22" t="s">
        <v>212</v>
      </c>
      <c r="D50" s="223" t="s">
        <v>54</v>
      </c>
      <c r="E50" s="154"/>
      <c r="F50" s="42">
        <v>82176</v>
      </c>
      <c r="G50" s="40">
        <v>98924</v>
      </c>
      <c r="H50" s="40">
        <v>79086</v>
      </c>
      <c r="I50" s="40">
        <v>84286</v>
      </c>
      <c r="J50" s="41">
        <v>96245</v>
      </c>
      <c r="K50" s="100" t="s">
        <v>145</v>
      </c>
      <c r="L50" s="20"/>
      <c r="M50" s="21"/>
    </row>
    <row r="51" spans="2:12" s="2" customFormat="1" ht="15" customHeight="1" thickBot="1">
      <c r="B51" s="10"/>
      <c r="C51" s="169" t="s">
        <v>97</v>
      </c>
      <c r="D51" s="223" t="s">
        <v>55</v>
      </c>
      <c r="E51" s="154"/>
      <c r="F51" s="43">
        <v>1241</v>
      </c>
      <c r="G51" s="44">
        <v>1321</v>
      </c>
      <c r="H51" s="44">
        <v>1654</v>
      </c>
      <c r="I51" s="44">
        <v>1256</v>
      </c>
      <c r="J51" s="45">
        <v>1118</v>
      </c>
      <c r="K51" s="100" t="s">
        <v>146</v>
      </c>
      <c r="L51" s="4"/>
    </row>
    <row r="52" spans="2:12" s="2" customFormat="1" ht="15" thickBot="1">
      <c r="B52" s="10"/>
      <c r="C52" s="10"/>
      <c r="D52" s="213"/>
      <c r="E52" s="10"/>
      <c r="F52" s="180" t="s">
        <v>148</v>
      </c>
      <c r="G52" s="181" t="s">
        <v>149</v>
      </c>
      <c r="H52" s="181" t="s">
        <v>150</v>
      </c>
      <c r="I52" s="181" t="s">
        <v>14</v>
      </c>
      <c r="J52" s="182" t="s">
        <v>15</v>
      </c>
      <c r="L52" s="46"/>
    </row>
    <row r="53" spans="2:12" s="2" customFormat="1" ht="15" customHeight="1" thickBot="1">
      <c r="B53" s="12" t="s">
        <v>213</v>
      </c>
      <c r="C53" s="13"/>
      <c r="D53" s="223" t="s">
        <v>56</v>
      </c>
      <c r="E53" s="155" t="s">
        <v>57</v>
      </c>
      <c r="F53" s="78">
        <f>'データ入力見本'!F32+'データ入力見本'!F36+'データ入力見本'!F40+'データ入力見本'!F45+'データ入力見本'!F48+'データ入力見本'!F50+'データ入力見本'!F51</f>
        <v>93960</v>
      </c>
      <c r="G53" s="79">
        <f>'データ入力見本'!G32+'データ入力見本'!G36+'データ入力見本'!G40+'データ入力見本'!G45+'データ入力見本'!G48+'データ入力見本'!G50+'データ入力見本'!G51</f>
        <v>112376</v>
      </c>
      <c r="H53" s="79">
        <f>'データ入力見本'!H32+'データ入力見本'!H36+'データ入力見本'!H40+'データ入力見本'!H45+'データ入力見本'!H48+'データ入力見本'!H50+'データ入力見本'!H51</f>
        <v>95327</v>
      </c>
      <c r="I53" s="79">
        <f>'データ入力見本'!I32+'データ入力見本'!I36+'データ入力見本'!I40+'データ入力見本'!I45+'データ入力見本'!I48+'データ入力見本'!I50+'データ入力見本'!I51</f>
        <v>99617</v>
      </c>
      <c r="J53" s="80">
        <f>'データ入力見本'!J32+'データ入力見本'!J36+'データ入力見本'!J40+'データ入力見本'!J45+'データ入力見本'!J48+'データ入力見本'!J50+'データ入力見本'!J51</f>
        <v>112748</v>
      </c>
      <c r="K53" s="100" t="s">
        <v>147</v>
      </c>
      <c r="L53" s="4"/>
    </row>
    <row r="54" spans="2:12" s="2" customFormat="1" ht="15" thickBot="1">
      <c r="B54" s="10"/>
      <c r="C54" s="10"/>
      <c r="D54" s="213"/>
      <c r="E54" s="10"/>
      <c r="L54" s="46"/>
    </row>
    <row r="55" spans="1:14" s="2" customFormat="1" ht="15" customHeight="1" thickBot="1">
      <c r="A55" s="248" t="s">
        <v>22</v>
      </c>
      <c r="B55" s="248"/>
      <c r="C55" s="175"/>
      <c r="D55" s="175"/>
      <c r="E55" s="249"/>
      <c r="F55" s="175"/>
      <c r="G55" s="176"/>
      <c r="H55" s="176"/>
      <c r="I55" s="176"/>
      <c r="J55" s="176"/>
      <c r="K55" s="176"/>
      <c r="L55" s="176"/>
      <c r="M55" s="251"/>
      <c r="N55" s="252"/>
    </row>
    <row r="56" spans="2:12" s="2" customFormat="1" ht="6" customHeight="1">
      <c r="B56" s="10"/>
      <c r="C56" s="10"/>
      <c r="D56" s="213"/>
      <c r="E56" s="10"/>
      <c r="F56" s="21"/>
      <c r="G56" s="21"/>
      <c r="H56" s="21"/>
      <c r="I56" s="21"/>
      <c r="J56" s="21"/>
      <c r="K56" s="21"/>
      <c r="L56" s="174"/>
    </row>
    <row r="57" spans="1:14" s="2" customFormat="1" ht="15" customHeight="1" thickBot="1">
      <c r="A57" s="21"/>
      <c r="B57" s="124" t="s">
        <v>23</v>
      </c>
      <c r="C57" s="125"/>
      <c r="D57" s="224"/>
      <c r="E57" s="125"/>
      <c r="F57" s="184" t="s">
        <v>148</v>
      </c>
      <c r="G57" s="185" t="s">
        <v>149</v>
      </c>
      <c r="H57" s="185" t="s">
        <v>150</v>
      </c>
      <c r="I57" s="185" t="s">
        <v>14</v>
      </c>
      <c r="J57" s="186" t="s">
        <v>15</v>
      </c>
      <c r="K57" s="126"/>
      <c r="L57" s="127"/>
      <c r="M57" s="128"/>
      <c r="N57" s="129"/>
    </row>
    <row r="58" spans="1:14" s="2" customFormat="1" ht="15" customHeight="1">
      <c r="A58" s="21"/>
      <c r="B58" s="98"/>
      <c r="C58" s="142" t="s">
        <v>124</v>
      </c>
      <c r="D58" s="225" t="s">
        <v>58</v>
      </c>
      <c r="E58" s="144"/>
      <c r="F58" s="32">
        <v>8846</v>
      </c>
      <c r="G58" s="33">
        <v>9365</v>
      </c>
      <c r="H58" s="33">
        <v>10069</v>
      </c>
      <c r="I58" s="33">
        <v>9214</v>
      </c>
      <c r="J58" s="34">
        <v>11142</v>
      </c>
      <c r="K58" s="187" t="s">
        <v>154</v>
      </c>
      <c r="L58" s="188"/>
      <c r="M58" s="21"/>
      <c r="N58" s="21"/>
    </row>
    <row r="59" spans="1:14" s="2" customFormat="1" ht="15" customHeight="1">
      <c r="A59" s="21"/>
      <c r="B59" s="98"/>
      <c r="C59" s="130" t="s">
        <v>125</v>
      </c>
      <c r="D59" s="226" t="s">
        <v>59</v>
      </c>
      <c r="E59" s="136" t="s">
        <v>60</v>
      </c>
      <c r="F59" s="35">
        <v>2894</v>
      </c>
      <c r="G59" s="36">
        <v>3246</v>
      </c>
      <c r="H59" s="36">
        <v>3468</v>
      </c>
      <c r="I59" s="36">
        <v>3246</v>
      </c>
      <c r="J59" s="37">
        <v>3692</v>
      </c>
      <c r="K59" s="134" t="s">
        <v>152</v>
      </c>
      <c r="L59" s="20"/>
      <c r="M59" s="21"/>
      <c r="N59" s="21"/>
    </row>
    <row r="60" spans="1:14" s="2" customFormat="1" ht="15" customHeight="1" thickBot="1">
      <c r="A60" s="21"/>
      <c r="B60" s="98"/>
      <c r="C60" s="131" t="s">
        <v>21</v>
      </c>
      <c r="D60" s="226" t="s">
        <v>54</v>
      </c>
      <c r="E60" s="145"/>
      <c r="F60" s="63">
        <v>6412</v>
      </c>
      <c r="G60" s="64">
        <v>6002</v>
      </c>
      <c r="H60" s="64">
        <v>5896</v>
      </c>
      <c r="I60" s="64">
        <v>5465</v>
      </c>
      <c r="J60" s="38">
        <v>6682</v>
      </c>
      <c r="K60" s="134" t="s">
        <v>153</v>
      </c>
      <c r="L60" s="20"/>
      <c r="M60" s="21"/>
      <c r="N60" s="21"/>
    </row>
    <row r="61" spans="1:14" s="2" customFormat="1" ht="15" customHeight="1" thickBot="1">
      <c r="A61" s="21"/>
      <c r="B61" s="98"/>
      <c r="C61" s="183" t="s">
        <v>106</v>
      </c>
      <c r="D61" s="227" t="s">
        <v>103</v>
      </c>
      <c r="E61" s="146" t="s">
        <v>105</v>
      </c>
      <c r="F61" s="107">
        <f>F60/'データ入力見本'!F58</f>
        <v>0.7248473886502373</v>
      </c>
      <c r="G61" s="108">
        <f>G60/'データ入力見本'!G58</f>
        <v>0.6408969567538708</v>
      </c>
      <c r="H61" s="108">
        <f>H60/'データ入力見本'!H58</f>
        <v>0.5855596384943887</v>
      </c>
      <c r="I61" s="108">
        <f>I60/'データ入力見本'!I58</f>
        <v>0.5931191664857826</v>
      </c>
      <c r="J61" s="114">
        <f>J60/'データ入力見本'!J58</f>
        <v>0.5997127984203913</v>
      </c>
      <c r="K61" s="100" t="s">
        <v>20</v>
      </c>
      <c r="L61" s="20"/>
      <c r="M61" s="21"/>
      <c r="N61" s="21"/>
    </row>
    <row r="62" spans="2:12" s="2" customFormat="1" ht="14.25">
      <c r="B62" s="10"/>
      <c r="C62" s="10"/>
      <c r="D62" s="213"/>
      <c r="E62" s="10"/>
      <c r="L62" s="46"/>
    </row>
    <row r="63" spans="2:14" s="2" customFormat="1" ht="14.25" customHeight="1" thickBot="1">
      <c r="B63" s="12" t="s">
        <v>157</v>
      </c>
      <c r="C63" s="31"/>
      <c r="D63" s="214"/>
      <c r="E63" s="31"/>
      <c r="F63" s="184" t="s">
        <v>148</v>
      </c>
      <c r="G63" s="185" t="s">
        <v>149</v>
      </c>
      <c r="H63" s="185" t="s">
        <v>150</v>
      </c>
      <c r="I63" s="185" t="s">
        <v>14</v>
      </c>
      <c r="J63" s="186" t="s">
        <v>15</v>
      </c>
      <c r="K63" s="29"/>
      <c r="L63" s="14"/>
      <c r="M63" s="3"/>
      <c r="N63" s="5"/>
    </row>
    <row r="64" spans="2:14" s="2" customFormat="1" ht="24.75" customHeight="1" thickBot="1">
      <c r="B64" s="10"/>
      <c r="C64" s="70" t="s">
        <v>99</v>
      </c>
      <c r="D64" s="228"/>
      <c r="E64" s="162" t="s">
        <v>9</v>
      </c>
      <c r="F64" s="296" t="s">
        <v>232</v>
      </c>
      <c r="G64" s="297"/>
      <c r="H64" s="297"/>
      <c r="I64" s="297"/>
      <c r="J64" s="298"/>
      <c r="K64" s="187"/>
      <c r="L64" s="20"/>
      <c r="M64" s="21"/>
      <c r="N64" s="21"/>
    </row>
    <row r="65" spans="2:14" s="2" customFormat="1" ht="15" customHeight="1">
      <c r="B65" s="10"/>
      <c r="C65" s="142" t="s">
        <v>119</v>
      </c>
      <c r="D65" s="225" t="s">
        <v>61</v>
      </c>
      <c r="E65" s="140"/>
      <c r="F65" s="32">
        <v>308</v>
      </c>
      <c r="G65" s="33">
        <v>308</v>
      </c>
      <c r="H65" s="33">
        <v>306</v>
      </c>
      <c r="I65" s="33">
        <v>304</v>
      </c>
      <c r="J65" s="34">
        <v>306</v>
      </c>
      <c r="K65" s="134" t="s">
        <v>118</v>
      </c>
      <c r="L65" s="20"/>
      <c r="M65" s="21"/>
      <c r="N65" s="21"/>
    </row>
    <row r="66" spans="2:13" s="2" customFormat="1" ht="15" customHeight="1" thickBot="1">
      <c r="B66" s="10"/>
      <c r="C66" s="48" t="s">
        <v>120</v>
      </c>
      <c r="D66" s="229" t="s">
        <v>40</v>
      </c>
      <c r="E66" s="139"/>
      <c r="F66" s="63">
        <v>248</v>
      </c>
      <c r="G66" s="64">
        <v>269</v>
      </c>
      <c r="H66" s="64">
        <v>241</v>
      </c>
      <c r="I66" s="64">
        <v>218</v>
      </c>
      <c r="J66" s="38">
        <v>236</v>
      </c>
      <c r="K66" s="100" t="s">
        <v>156</v>
      </c>
      <c r="L66" s="20"/>
      <c r="M66" s="21"/>
    </row>
    <row r="67" spans="2:12" s="2" customFormat="1" ht="15" customHeight="1" thickBot="1">
      <c r="B67" s="10"/>
      <c r="C67" s="101" t="s">
        <v>155</v>
      </c>
      <c r="D67" s="230" t="s">
        <v>62</v>
      </c>
      <c r="E67" s="141" t="s">
        <v>63</v>
      </c>
      <c r="F67" s="107">
        <f>F66/F65</f>
        <v>0.8051948051948052</v>
      </c>
      <c r="G67" s="108">
        <f>G66/G65</f>
        <v>0.8733766233766234</v>
      </c>
      <c r="H67" s="108">
        <f>H66/H65</f>
        <v>0.7875816993464052</v>
      </c>
      <c r="I67" s="108">
        <f>I66/I65</f>
        <v>0.7171052631578947</v>
      </c>
      <c r="J67" s="114">
        <f>J66/J65</f>
        <v>0.7712418300653595</v>
      </c>
      <c r="K67" s="100" t="s">
        <v>20</v>
      </c>
      <c r="L67" s="4"/>
    </row>
    <row r="68" spans="2:14" s="2" customFormat="1" ht="24.75" customHeight="1" thickBot="1">
      <c r="B68" s="10"/>
      <c r="C68" s="70" t="s">
        <v>218</v>
      </c>
      <c r="D68" s="228"/>
      <c r="E68" s="162" t="s">
        <v>9</v>
      </c>
      <c r="F68" s="296" t="s">
        <v>233</v>
      </c>
      <c r="G68" s="297"/>
      <c r="H68" s="297"/>
      <c r="I68" s="297"/>
      <c r="J68" s="298"/>
      <c r="K68" s="134"/>
      <c r="L68" s="20"/>
      <c r="M68" s="21"/>
      <c r="N68" s="21"/>
    </row>
    <row r="69" spans="2:14" s="2" customFormat="1" ht="15" customHeight="1">
      <c r="B69" s="10"/>
      <c r="C69" s="142" t="s">
        <v>119</v>
      </c>
      <c r="D69" s="225" t="s">
        <v>61</v>
      </c>
      <c r="E69" s="140"/>
      <c r="F69" s="32">
        <v>308</v>
      </c>
      <c r="G69" s="33">
        <v>308</v>
      </c>
      <c r="H69" s="33">
        <v>306</v>
      </c>
      <c r="I69" s="33">
        <v>164</v>
      </c>
      <c r="J69" s="34">
        <v>306</v>
      </c>
      <c r="K69" s="134" t="s">
        <v>118</v>
      </c>
      <c r="L69" s="20"/>
      <c r="M69" s="21"/>
      <c r="N69" s="21"/>
    </row>
    <row r="70" spans="2:13" s="2" customFormat="1" ht="15" customHeight="1" thickBot="1">
      <c r="B70" s="10"/>
      <c r="C70" s="48" t="s">
        <v>120</v>
      </c>
      <c r="D70" s="229" t="s">
        <v>40</v>
      </c>
      <c r="E70" s="139"/>
      <c r="F70" s="63">
        <v>208</v>
      </c>
      <c r="G70" s="64">
        <v>194</v>
      </c>
      <c r="H70" s="64">
        <v>182</v>
      </c>
      <c r="I70" s="64">
        <v>142</v>
      </c>
      <c r="J70" s="38">
        <v>212</v>
      </c>
      <c r="K70" s="100" t="s">
        <v>156</v>
      </c>
      <c r="L70" s="20"/>
      <c r="M70" s="21"/>
    </row>
    <row r="71" spans="2:12" s="2" customFormat="1" ht="15" customHeight="1" thickBot="1">
      <c r="B71" s="10"/>
      <c r="C71" s="101" t="s">
        <v>155</v>
      </c>
      <c r="D71" s="230" t="s">
        <v>62</v>
      </c>
      <c r="E71" s="141" t="s">
        <v>63</v>
      </c>
      <c r="F71" s="107">
        <f>F70/F69</f>
        <v>0.6753246753246753</v>
      </c>
      <c r="G71" s="108">
        <f>G70/G69</f>
        <v>0.6298701298701299</v>
      </c>
      <c r="H71" s="108">
        <f>H70/H69</f>
        <v>0.5947712418300654</v>
      </c>
      <c r="I71" s="108">
        <f>I70/I69</f>
        <v>0.8658536585365854</v>
      </c>
      <c r="J71" s="114">
        <f>J70/J69</f>
        <v>0.6928104575163399</v>
      </c>
      <c r="K71" s="100" t="s">
        <v>20</v>
      </c>
      <c r="L71" s="4"/>
    </row>
    <row r="72" spans="2:14" s="2" customFormat="1" ht="24.75" customHeight="1" thickBot="1">
      <c r="B72" s="10"/>
      <c r="C72" s="70" t="s">
        <v>219</v>
      </c>
      <c r="D72" s="228"/>
      <c r="E72" s="162" t="s">
        <v>9</v>
      </c>
      <c r="F72" s="296" t="s">
        <v>236</v>
      </c>
      <c r="G72" s="297"/>
      <c r="H72" s="297"/>
      <c r="I72" s="297"/>
      <c r="J72" s="298"/>
      <c r="K72" s="134"/>
      <c r="L72" s="20"/>
      <c r="M72" s="21"/>
      <c r="N72" s="21"/>
    </row>
    <row r="73" spans="2:14" s="2" customFormat="1" ht="15" customHeight="1">
      <c r="B73" s="10"/>
      <c r="C73" s="142" t="s">
        <v>119</v>
      </c>
      <c r="D73" s="225" t="s">
        <v>61</v>
      </c>
      <c r="E73" s="140"/>
      <c r="F73" s="32">
        <v>308</v>
      </c>
      <c r="G73" s="33">
        <v>308</v>
      </c>
      <c r="H73" s="33">
        <v>306</v>
      </c>
      <c r="I73" s="33">
        <v>304</v>
      </c>
      <c r="J73" s="34">
        <v>306</v>
      </c>
      <c r="K73" s="134" t="s">
        <v>118</v>
      </c>
      <c r="L73" s="20"/>
      <c r="M73" s="21"/>
      <c r="N73" s="21"/>
    </row>
    <row r="74" spans="2:13" s="2" customFormat="1" ht="15" customHeight="1" thickBot="1">
      <c r="B74" s="10"/>
      <c r="C74" s="48" t="s">
        <v>120</v>
      </c>
      <c r="D74" s="229" t="s">
        <v>40</v>
      </c>
      <c r="E74" s="139"/>
      <c r="F74" s="63">
        <v>241</v>
      </c>
      <c r="G74" s="64">
        <v>218</v>
      </c>
      <c r="H74" s="64">
        <v>236</v>
      </c>
      <c r="I74" s="64">
        <v>298</v>
      </c>
      <c r="J74" s="38">
        <v>269</v>
      </c>
      <c r="K74" s="100" t="s">
        <v>156</v>
      </c>
      <c r="L74" s="20"/>
      <c r="M74" s="21"/>
    </row>
    <row r="75" spans="2:12" s="2" customFormat="1" ht="15" customHeight="1" thickBot="1">
      <c r="B75" s="10"/>
      <c r="C75" s="101" t="s">
        <v>155</v>
      </c>
      <c r="D75" s="230" t="s">
        <v>62</v>
      </c>
      <c r="E75" s="141" t="s">
        <v>63</v>
      </c>
      <c r="F75" s="107">
        <f>F74/F73</f>
        <v>0.7824675324675324</v>
      </c>
      <c r="G75" s="108">
        <f>G74/G73</f>
        <v>0.7077922077922078</v>
      </c>
      <c r="H75" s="108">
        <f>H74/H73</f>
        <v>0.7712418300653595</v>
      </c>
      <c r="I75" s="108">
        <f>I74/I73</f>
        <v>0.9802631578947368</v>
      </c>
      <c r="J75" s="114">
        <f>J74/J73</f>
        <v>0.8790849673202614</v>
      </c>
      <c r="K75" s="100" t="s">
        <v>20</v>
      </c>
      <c r="L75" s="4"/>
    </row>
    <row r="76" spans="2:14" s="2" customFormat="1" ht="24.75" customHeight="1" thickBot="1">
      <c r="B76" s="10"/>
      <c r="C76" s="70" t="s">
        <v>220</v>
      </c>
      <c r="D76" s="228"/>
      <c r="E76" s="162" t="s">
        <v>9</v>
      </c>
      <c r="F76" s="296" t="s">
        <v>237</v>
      </c>
      <c r="G76" s="297"/>
      <c r="H76" s="297"/>
      <c r="I76" s="297"/>
      <c r="J76" s="298"/>
      <c r="K76" s="134"/>
      <c r="L76" s="20"/>
      <c r="M76" s="21"/>
      <c r="N76" s="21"/>
    </row>
    <row r="77" spans="2:14" s="2" customFormat="1" ht="15" customHeight="1">
      <c r="B77" s="10"/>
      <c r="C77" s="142" t="s">
        <v>119</v>
      </c>
      <c r="D77" s="225" t="s">
        <v>61</v>
      </c>
      <c r="E77" s="140"/>
      <c r="F77" s="32">
        <v>308</v>
      </c>
      <c r="G77" s="33">
        <v>308</v>
      </c>
      <c r="H77" s="33">
        <v>306</v>
      </c>
      <c r="I77" s="33">
        <v>304</v>
      </c>
      <c r="J77" s="34">
        <v>306</v>
      </c>
      <c r="K77" s="134" t="s">
        <v>118</v>
      </c>
      <c r="L77" s="20"/>
      <c r="M77" s="21"/>
      <c r="N77" s="21"/>
    </row>
    <row r="78" spans="2:13" s="2" customFormat="1" ht="15" customHeight="1" thickBot="1">
      <c r="B78" s="10"/>
      <c r="C78" s="48" t="s">
        <v>120</v>
      </c>
      <c r="D78" s="229" t="s">
        <v>40</v>
      </c>
      <c r="E78" s="139"/>
      <c r="F78" s="63">
        <v>186</v>
      </c>
      <c r="G78" s="64">
        <v>241</v>
      </c>
      <c r="H78" s="64">
        <v>218</v>
      </c>
      <c r="I78" s="64">
        <v>236</v>
      </c>
      <c r="J78" s="38">
        <v>278</v>
      </c>
      <c r="K78" s="100" t="s">
        <v>156</v>
      </c>
      <c r="L78" s="20"/>
      <c r="M78" s="21"/>
    </row>
    <row r="79" spans="2:12" s="2" customFormat="1" ht="15" customHeight="1" thickBot="1">
      <c r="B79" s="10"/>
      <c r="C79" s="101" t="s">
        <v>155</v>
      </c>
      <c r="D79" s="230" t="s">
        <v>62</v>
      </c>
      <c r="E79" s="141" t="s">
        <v>63</v>
      </c>
      <c r="F79" s="107">
        <f>F78/F77</f>
        <v>0.6038961038961039</v>
      </c>
      <c r="G79" s="108">
        <f>G78/G77</f>
        <v>0.7824675324675324</v>
      </c>
      <c r="H79" s="108">
        <f>H78/H77</f>
        <v>0.7124183006535948</v>
      </c>
      <c r="I79" s="108">
        <f>I78/I77</f>
        <v>0.7763157894736842</v>
      </c>
      <c r="J79" s="114">
        <f>J78/J77</f>
        <v>0.9084967320261438</v>
      </c>
      <c r="K79" s="100" t="s">
        <v>20</v>
      </c>
      <c r="L79" s="4"/>
    </row>
    <row r="80" spans="2:14" s="2" customFormat="1" ht="24.75" customHeight="1" thickBot="1">
      <c r="B80" s="10"/>
      <c r="C80" s="70" t="s">
        <v>221</v>
      </c>
      <c r="D80" s="228"/>
      <c r="E80" s="162" t="s">
        <v>9</v>
      </c>
      <c r="F80" s="296" t="s">
        <v>234</v>
      </c>
      <c r="G80" s="297"/>
      <c r="H80" s="297"/>
      <c r="I80" s="297"/>
      <c r="J80" s="298"/>
      <c r="K80" s="134"/>
      <c r="L80" s="20"/>
      <c r="M80" s="21"/>
      <c r="N80" s="21"/>
    </row>
    <row r="81" spans="2:14" s="2" customFormat="1" ht="15" customHeight="1">
      <c r="B81" s="10"/>
      <c r="C81" s="142" t="s">
        <v>119</v>
      </c>
      <c r="D81" s="225" t="s">
        <v>61</v>
      </c>
      <c r="E81" s="140"/>
      <c r="F81" s="32">
        <v>308</v>
      </c>
      <c r="G81" s="33">
        <v>308</v>
      </c>
      <c r="H81" s="33">
        <v>306</v>
      </c>
      <c r="I81" s="33">
        <v>304</v>
      </c>
      <c r="J81" s="34">
        <v>306</v>
      </c>
      <c r="K81" s="134" t="s">
        <v>118</v>
      </c>
      <c r="L81" s="20"/>
      <c r="M81" s="21"/>
      <c r="N81" s="21"/>
    </row>
    <row r="82" spans="2:13" s="2" customFormat="1" ht="15" customHeight="1" thickBot="1">
      <c r="B82" s="10"/>
      <c r="C82" s="48" t="s">
        <v>120</v>
      </c>
      <c r="D82" s="229" t="s">
        <v>40</v>
      </c>
      <c r="E82" s="139"/>
      <c r="F82" s="63">
        <v>269</v>
      </c>
      <c r="G82" s="64">
        <v>236</v>
      </c>
      <c r="H82" s="64">
        <v>269</v>
      </c>
      <c r="I82" s="64">
        <v>218</v>
      </c>
      <c r="J82" s="38">
        <v>263</v>
      </c>
      <c r="K82" s="100" t="s">
        <v>156</v>
      </c>
      <c r="L82" s="20"/>
      <c r="M82" s="21"/>
    </row>
    <row r="83" spans="2:12" s="2" customFormat="1" ht="15" customHeight="1" thickBot="1">
      <c r="B83" s="10"/>
      <c r="C83" s="101" t="s">
        <v>155</v>
      </c>
      <c r="D83" s="230" t="s">
        <v>62</v>
      </c>
      <c r="E83" s="141" t="s">
        <v>63</v>
      </c>
      <c r="F83" s="107">
        <f>F82/F81</f>
        <v>0.8733766233766234</v>
      </c>
      <c r="G83" s="108">
        <f>G82/G81</f>
        <v>0.7662337662337663</v>
      </c>
      <c r="H83" s="108">
        <f>H82/H81</f>
        <v>0.8790849673202614</v>
      </c>
      <c r="I83" s="108">
        <f>I82/I81</f>
        <v>0.7171052631578947</v>
      </c>
      <c r="J83" s="114">
        <f>J82/J81</f>
        <v>0.8594771241830066</v>
      </c>
      <c r="K83" s="100" t="s">
        <v>20</v>
      </c>
      <c r="L83" s="4"/>
    </row>
    <row r="84" spans="2:14" s="2" customFormat="1" ht="24.75" customHeight="1" thickBot="1">
      <c r="B84" s="10"/>
      <c r="C84" s="70" t="s">
        <v>222</v>
      </c>
      <c r="D84" s="228"/>
      <c r="E84" s="162" t="s">
        <v>9</v>
      </c>
      <c r="F84" s="296" t="s">
        <v>235</v>
      </c>
      <c r="G84" s="297"/>
      <c r="H84" s="297"/>
      <c r="I84" s="297"/>
      <c r="J84" s="298"/>
      <c r="K84" s="134"/>
      <c r="L84" s="20"/>
      <c r="M84" s="21"/>
      <c r="N84" s="21"/>
    </row>
    <row r="85" spans="2:14" s="2" customFormat="1" ht="15" customHeight="1">
      <c r="B85" s="10"/>
      <c r="C85" s="142" t="s">
        <v>119</v>
      </c>
      <c r="D85" s="225" t="s">
        <v>61</v>
      </c>
      <c r="E85" s="140"/>
      <c r="F85" s="32">
        <v>308</v>
      </c>
      <c r="G85" s="33">
        <v>308</v>
      </c>
      <c r="H85" s="33">
        <v>306</v>
      </c>
      <c r="I85" s="33">
        <v>304</v>
      </c>
      <c r="J85" s="34">
        <v>306</v>
      </c>
      <c r="K85" s="134" t="s">
        <v>118</v>
      </c>
      <c r="L85" s="20"/>
      <c r="M85" s="21"/>
      <c r="N85" s="21"/>
    </row>
    <row r="86" spans="2:13" s="2" customFormat="1" ht="15" customHeight="1" thickBot="1">
      <c r="B86" s="10"/>
      <c r="C86" s="48" t="s">
        <v>120</v>
      </c>
      <c r="D86" s="229" t="s">
        <v>40</v>
      </c>
      <c r="E86" s="139"/>
      <c r="F86" s="63">
        <v>164</v>
      </c>
      <c r="G86" s="64">
        <v>182</v>
      </c>
      <c r="H86" s="64">
        <v>195</v>
      </c>
      <c r="I86" s="64">
        <v>166</v>
      </c>
      <c r="J86" s="38">
        <v>178</v>
      </c>
      <c r="K86" s="100" t="s">
        <v>156</v>
      </c>
      <c r="L86" s="20"/>
      <c r="M86" s="21"/>
    </row>
    <row r="87" spans="2:12" s="2" customFormat="1" ht="15" customHeight="1" thickBot="1">
      <c r="B87" s="10"/>
      <c r="C87" s="101" t="s">
        <v>155</v>
      </c>
      <c r="D87" s="230" t="s">
        <v>62</v>
      </c>
      <c r="E87" s="141" t="s">
        <v>63</v>
      </c>
      <c r="F87" s="107">
        <f>F86/F85</f>
        <v>0.5324675324675324</v>
      </c>
      <c r="G87" s="108">
        <f>G86/G85</f>
        <v>0.5909090909090909</v>
      </c>
      <c r="H87" s="108">
        <f>H86/H85</f>
        <v>0.6372549019607843</v>
      </c>
      <c r="I87" s="108">
        <f>I86/I85</f>
        <v>0.5460526315789473</v>
      </c>
      <c r="J87" s="114">
        <f>J86/J85</f>
        <v>0.5816993464052288</v>
      </c>
      <c r="K87" s="100" t="s">
        <v>20</v>
      </c>
      <c r="L87" s="4"/>
    </row>
    <row r="88" spans="2:12" s="2" customFormat="1" ht="15" thickBot="1">
      <c r="B88" s="10"/>
      <c r="C88" s="10"/>
      <c r="D88" s="213"/>
      <c r="E88" s="10"/>
      <c r="L88" s="46"/>
    </row>
    <row r="89" spans="1:14" s="2" customFormat="1" ht="15" customHeight="1" thickBot="1">
      <c r="A89" s="248" t="s">
        <v>24</v>
      </c>
      <c r="B89" s="248"/>
      <c r="C89" s="175"/>
      <c r="D89" s="175"/>
      <c r="E89" s="249"/>
      <c r="F89" s="175"/>
      <c r="G89" s="176"/>
      <c r="H89" s="176"/>
      <c r="I89" s="176"/>
      <c r="J89" s="176"/>
      <c r="K89" s="176"/>
      <c r="L89" s="176"/>
      <c r="M89" s="251"/>
      <c r="N89" s="252"/>
    </row>
    <row r="90" spans="2:12" s="2" customFormat="1" ht="6" customHeight="1">
      <c r="B90" s="10"/>
      <c r="C90" s="10"/>
      <c r="D90" s="213"/>
      <c r="E90" s="10"/>
      <c r="F90" s="21"/>
      <c r="G90" s="21"/>
      <c r="H90" s="21"/>
      <c r="I90" s="21"/>
      <c r="J90" s="21"/>
      <c r="K90" s="21"/>
      <c r="L90" s="174"/>
    </row>
    <row r="91" spans="2:14" s="2" customFormat="1" ht="15" customHeight="1" thickBot="1">
      <c r="B91" s="12" t="s">
        <v>195</v>
      </c>
      <c r="C91" s="31"/>
      <c r="D91" s="214"/>
      <c r="E91" s="31"/>
      <c r="F91" s="184" t="s">
        <v>148</v>
      </c>
      <c r="G91" s="185" t="s">
        <v>149</v>
      </c>
      <c r="H91" s="185" t="s">
        <v>150</v>
      </c>
      <c r="I91" s="185" t="s">
        <v>14</v>
      </c>
      <c r="J91" s="186" t="s">
        <v>15</v>
      </c>
      <c r="K91" s="27"/>
      <c r="L91" s="14"/>
      <c r="M91" s="3"/>
      <c r="N91" s="5"/>
    </row>
    <row r="92" spans="2:12" s="2" customFormat="1" ht="15" customHeight="1" thickBot="1">
      <c r="B92" s="10"/>
      <c r="C92" s="12" t="s">
        <v>201</v>
      </c>
      <c r="D92" s="237" t="s">
        <v>40</v>
      </c>
      <c r="E92" s="270"/>
      <c r="F92" s="78">
        <f>SUM(F93:F97)</f>
        <v>26</v>
      </c>
      <c r="G92" s="79">
        <f>SUM(G93:G97)</f>
        <v>25</v>
      </c>
      <c r="H92" s="79">
        <f>SUM(H93:H97)</f>
        <v>26</v>
      </c>
      <c r="I92" s="79">
        <f>SUM(I93:I97)</f>
        <v>25</v>
      </c>
      <c r="J92" s="80">
        <f>SUM(J93:J97)</f>
        <v>26</v>
      </c>
      <c r="K92" s="74" t="s">
        <v>35</v>
      </c>
      <c r="L92" s="25"/>
    </row>
    <row r="93" spans="2:12" s="2" customFormat="1" ht="15" customHeight="1">
      <c r="B93" s="10"/>
      <c r="C93" s="156" t="s">
        <v>197</v>
      </c>
      <c r="D93" s="231" t="s">
        <v>64</v>
      </c>
      <c r="E93" s="240"/>
      <c r="F93" s="51">
        <v>5</v>
      </c>
      <c r="G93" s="52">
        <v>5</v>
      </c>
      <c r="H93" s="52">
        <v>5</v>
      </c>
      <c r="I93" s="52">
        <v>4</v>
      </c>
      <c r="J93" s="53">
        <v>5</v>
      </c>
      <c r="K93" s="73" t="s">
        <v>267</v>
      </c>
      <c r="L93" s="4"/>
    </row>
    <row r="94" spans="2:12" s="2" customFormat="1" ht="15" customHeight="1">
      <c r="B94" s="10"/>
      <c r="C94" s="50" t="s">
        <v>198</v>
      </c>
      <c r="D94" s="232" t="s">
        <v>65</v>
      </c>
      <c r="E94" s="147"/>
      <c r="F94" s="75">
        <v>6</v>
      </c>
      <c r="G94" s="76">
        <v>5</v>
      </c>
      <c r="H94" s="76">
        <v>6</v>
      </c>
      <c r="I94" s="76">
        <v>6</v>
      </c>
      <c r="J94" s="77">
        <v>6</v>
      </c>
      <c r="K94" s="73" t="s">
        <v>203</v>
      </c>
      <c r="L94" s="4"/>
    </row>
    <row r="95" spans="2:13" s="2" customFormat="1" ht="15" customHeight="1">
      <c r="B95" s="10"/>
      <c r="C95" s="48" t="s">
        <v>199</v>
      </c>
      <c r="D95" s="229" t="s">
        <v>55</v>
      </c>
      <c r="E95" s="145"/>
      <c r="F95" s="75">
        <v>8</v>
      </c>
      <c r="G95" s="76">
        <v>8</v>
      </c>
      <c r="H95" s="76">
        <v>8</v>
      </c>
      <c r="I95" s="76">
        <v>8</v>
      </c>
      <c r="J95" s="77">
        <v>8</v>
      </c>
      <c r="K95" s="73" t="s">
        <v>204</v>
      </c>
      <c r="L95" s="25"/>
      <c r="M95" s="21"/>
    </row>
    <row r="96" spans="2:13" s="2" customFormat="1" ht="15" customHeight="1">
      <c r="B96" s="10"/>
      <c r="C96" s="48" t="s">
        <v>200</v>
      </c>
      <c r="D96" s="229" t="s">
        <v>40</v>
      </c>
      <c r="E96" s="145"/>
      <c r="F96" s="75">
        <v>5</v>
      </c>
      <c r="G96" s="76">
        <v>5</v>
      </c>
      <c r="H96" s="76">
        <v>5</v>
      </c>
      <c r="I96" s="76">
        <v>5</v>
      </c>
      <c r="J96" s="77">
        <v>5</v>
      </c>
      <c r="K96" s="74" t="s">
        <v>205</v>
      </c>
      <c r="L96" s="20"/>
      <c r="M96" s="21"/>
    </row>
    <row r="97" spans="2:13" s="2" customFormat="1" ht="15" customHeight="1" thickBot="1">
      <c r="B97" s="10"/>
      <c r="C97" s="49" t="s">
        <v>202</v>
      </c>
      <c r="D97" s="233" t="s">
        <v>66</v>
      </c>
      <c r="E97" s="148"/>
      <c r="F97" s="60">
        <v>2</v>
      </c>
      <c r="G97" s="61">
        <v>2</v>
      </c>
      <c r="H97" s="61">
        <v>2</v>
      </c>
      <c r="I97" s="61">
        <v>2</v>
      </c>
      <c r="J97" s="62">
        <v>2</v>
      </c>
      <c r="K97" s="73" t="s">
        <v>206</v>
      </c>
      <c r="L97" s="20"/>
      <c r="M97" s="21"/>
    </row>
    <row r="98" spans="2:13" s="2" customFormat="1" ht="12" customHeight="1">
      <c r="B98" s="10"/>
      <c r="C98" s="69"/>
      <c r="D98" s="234"/>
      <c r="E98" s="69"/>
      <c r="G98" s="97"/>
      <c r="H98" s="97"/>
      <c r="I98" s="97"/>
      <c r="J98" s="97"/>
      <c r="K98" s="294" t="s">
        <v>126</v>
      </c>
      <c r="L98" s="20"/>
      <c r="M98" s="21"/>
    </row>
    <row r="99" spans="2:13" s="2" customFormat="1" ht="12" customHeight="1">
      <c r="B99" s="10"/>
      <c r="C99" s="69"/>
      <c r="D99" s="234"/>
      <c r="E99" s="69"/>
      <c r="G99" s="97"/>
      <c r="H99" s="97"/>
      <c r="I99" s="97"/>
      <c r="J99" s="97"/>
      <c r="K99" s="294" t="s">
        <v>207</v>
      </c>
      <c r="L99" s="20"/>
      <c r="M99" s="21"/>
    </row>
    <row r="100" spans="2:13" s="2" customFormat="1" ht="12" customHeight="1">
      <c r="B100" s="10"/>
      <c r="C100" s="69"/>
      <c r="D100" s="234"/>
      <c r="E100" s="69"/>
      <c r="G100" s="97"/>
      <c r="H100" s="97"/>
      <c r="I100" s="97"/>
      <c r="J100" s="97"/>
      <c r="K100" s="294" t="s">
        <v>208</v>
      </c>
      <c r="L100" s="20"/>
      <c r="M100" s="21"/>
    </row>
    <row r="101" spans="2:13" s="2" customFormat="1" ht="12" customHeight="1">
      <c r="B101" s="10"/>
      <c r="C101" s="69"/>
      <c r="D101" s="234"/>
      <c r="E101" s="69"/>
      <c r="G101" s="97"/>
      <c r="H101" s="97"/>
      <c r="I101" s="97"/>
      <c r="J101" s="97"/>
      <c r="K101" s="295" t="s">
        <v>209</v>
      </c>
      <c r="L101" s="20"/>
      <c r="M101" s="21"/>
    </row>
    <row r="102" spans="1:14" s="2" customFormat="1" ht="15" customHeight="1" thickBot="1">
      <c r="A102" s="21"/>
      <c r="B102" s="124" t="s">
        <v>67</v>
      </c>
      <c r="C102" s="125"/>
      <c r="D102" s="224"/>
      <c r="E102" s="125"/>
      <c r="F102" s="184" t="s">
        <v>148</v>
      </c>
      <c r="G102" s="185" t="s">
        <v>149</v>
      </c>
      <c r="H102" s="185" t="s">
        <v>150</v>
      </c>
      <c r="I102" s="185" t="s">
        <v>14</v>
      </c>
      <c r="J102" s="186" t="s">
        <v>15</v>
      </c>
      <c r="K102" s="135"/>
      <c r="L102" s="127"/>
      <c r="M102" s="128"/>
      <c r="N102" s="129"/>
    </row>
    <row r="103" spans="1:14" s="2" customFormat="1" ht="15" customHeight="1" thickBot="1">
      <c r="A103" s="21"/>
      <c r="B103" s="98"/>
      <c r="C103" s="183" t="s">
        <v>100</v>
      </c>
      <c r="D103" s="235" t="s">
        <v>68</v>
      </c>
      <c r="E103" s="143" t="s">
        <v>69</v>
      </c>
      <c r="F103" s="57">
        <v>125</v>
      </c>
      <c r="G103" s="58">
        <v>103</v>
      </c>
      <c r="H103" s="58">
        <v>93</v>
      </c>
      <c r="I103" s="58">
        <v>88</v>
      </c>
      <c r="J103" s="59">
        <v>94</v>
      </c>
      <c r="K103" s="73" t="s">
        <v>210</v>
      </c>
      <c r="L103" s="99"/>
      <c r="M103" s="21"/>
      <c r="N103" s="21"/>
    </row>
    <row r="104" spans="2:13" s="2" customFormat="1" ht="4.5" customHeight="1" thickBot="1">
      <c r="B104" s="10"/>
      <c r="C104" s="69"/>
      <c r="D104" s="234"/>
      <c r="E104" s="69"/>
      <c r="F104" s="26"/>
      <c r="G104" s="97"/>
      <c r="H104" s="97"/>
      <c r="I104" s="97"/>
      <c r="J104" s="97"/>
      <c r="K104" s="73"/>
      <c r="L104" s="20"/>
      <c r="M104" s="21"/>
    </row>
    <row r="105" spans="1:14" s="2" customFormat="1" ht="15" customHeight="1" thickBot="1">
      <c r="A105" s="248" t="s">
        <v>25</v>
      </c>
      <c r="B105" s="248"/>
      <c r="C105" s="175"/>
      <c r="D105" s="175"/>
      <c r="E105" s="249"/>
      <c r="F105" s="175"/>
      <c r="G105" s="176"/>
      <c r="H105" s="176"/>
      <c r="I105" s="176"/>
      <c r="J105" s="176"/>
      <c r="K105" s="176"/>
      <c r="L105" s="176"/>
      <c r="M105" s="251"/>
      <c r="N105" s="252"/>
    </row>
    <row r="106" spans="2:12" s="2" customFormat="1" ht="6" customHeight="1">
      <c r="B106" s="10"/>
      <c r="C106" s="10"/>
      <c r="D106" s="213"/>
      <c r="E106" s="10"/>
      <c r="F106" s="21"/>
      <c r="G106" s="21"/>
      <c r="H106" s="21"/>
      <c r="I106" s="21"/>
      <c r="J106" s="21"/>
      <c r="K106" s="21"/>
      <c r="L106" s="174"/>
    </row>
    <row r="107" spans="2:14" s="2" customFormat="1" ht="15" customHeight="1" thickBot="1">
      <c r="B107" s="12" t="s">
        <v>196</v>
      </c>
      <c r="C107" s="31"/>
      <c r="D107" s="214"/>
      <c r="E107" s="31"/>
      <c r="F107" s="184" t="s">
        <v>148</v>
      </c>
      <c r="G107" s="185" t="s">
        <v>149</v>
      </c>
      <c r="H107" s="185" t="s">
        <v>150</v>
      </c>
      <c r="I107" s="185" t="s">
        <v>14</v>
      </c>
      <c r="J107" s="186" t="s">
        <v>15</v>
      </c>
      <c r="K107" s="27"/>
      <c r="L107" s="14"/>
      <c r="M107" s="3"/>
      <c r="N107" s="5"/>
    </row>
    <row r="108" spans="2:12" s="2" customFormat="1" ht="15" customHeight="1" thickBot="1">
      <c r="B108" s="10"/>
      <c r="C108" s="71" t="s">
        <v>158</v>
      </c>
      <c r="D108" s="236" t="s">
        <v>38</v>
      </c>
      <c r="E108" s="158"/>
      <c r="F108" s="57">
        <v>313330</v>
      </c>
      <c r="G108" s="58">
        <v>292904</v>
      </c>
      <c r="H108" s="58">
        <v>298659</v>
      </c>
      <c r="I108" s="58">
        <v>300259</v>
      </c>
      <c r="J108" s="59">
        <v>289915</v>
      </c>
      <c r="K108" s="74" t="s">
        <v>172</v>
      </c>
      <c r="L108" s="25"/>
    </row>
    <row r="109" spans="2:12" s="2" customFormat="1" ht="15" customHeight="1">
      <c r="B109" s="10"/>
      <c r="C109" s="48" t="s">
        <v>159</v>
      </c>
      <c r="D109" s="229"/>
      <c r="E109" s="65"/>
      <c r="F109" s="51">
        <v>185962</v>
      </c>
      <c r="G109" s="52">
        <v>196874</v>
      </c>
      <c r="H109" s="52">
        <v>194862</v>
      </c>
      <c r="I109" s="52">
        <v>202432</v>
      </c>
      <c r="J109" s="53">
        <v>198932</v>
      </c>
      <c r="K109" s="73" t="s">
        <v>169</v>
      </c>
      <c r="L109" s="4"/>
    </row>
    <row r="110" spans="2:12" s="2" customFormat="1" ht="15" customHeight="1">
      <c r="B110" s="10"/>
      <c r="C110" s="50" t="s">
        <v>93</v>
      </c>
      <c r="D110" s="232"/>
      <c r="E110" s="119"/>
      <c r="F110" s="75">
        <v>126542</v>
      </c>
      <c r="G110" s="76">
        <v>94785</v>
      </c>
      <c r="H110" s="76">
        <v>102149</v>
      </c>
      <c r="I110" s="76">
        <v>95402</v>
      </c>
      <c r="J110" s="77">
        <v>88700</v>
      </c>
      <c r="K110" s="73" t="s">
        <v>169</v>
      </c>
      <c r="L110" s="4"/>
    </row>
    <row r="111" spans="2:12" s="2" customFormat="1" ht="15" customHeight="1">
      <c r="B111" s="10"/>
      <c r="C111" s="50" t="s">
        <v>94</v>
      </c>
      <c r="D111" s="232"/>
      <c r="E111" s="119"/>
      <c r="F111" s="75">
        <v>826</v>
      </c>
      <c r="G111" s="76">
        <v>1245</v>
      </c>
      <c r="H111" s="76">
        <v>1648</v>
      </c>
      <c r="I111" s="76">
        <v>2425</v>
      </c>
      <c r="J111" s="77">
        <v>2283</v>
      </c>
      <c r="K111" s="73" t="s">
        <v>169</v>
      </c>
      <c r="L111" s="4"/>
    </row>
    <row r="112" spans="2:13" s="2" customFormat="1" ht="15" customHeight="1" thickBot="1">
      <c r="B112" s="10"/>
      <c r="C112" s="48" t="s">
        <v>160</v>
      </c>
      <c r="D112" s="229"/>
      <c r="E112" s="65"/>
      <c r="F112" s="60">
        <v>0</v>
      </c>
      <c r="G112" s="61">
        <v>0</v>
      </c>
      <c r="H112" s="61">
        <v>0</v>
      </c>
      <c r="I112" s="61">
        <v>0</v>
      </c>
      <c r="J112" s="62">
        <v>0</v>
      </c>
      <c r="K112" s="73" t="s">
        <v>169</v>
      </c>
      <c r="L112" s="25"/>
      <c r="M112" s="21"/>
    </row>
    <row r="113" spans="2:13" s="2" customFormat="1" ht="15" customHeight="1" thickBot="1">
      <c r="B113" s="10"/>
      <c r="C113" s="70" t="s">
        <v>161</v>
      </c>
      <c r="D113" s="236" t="s">
        <v>70</v>
      </c>
      <c r="E113" s="158"/>
      <c r="F113" s="57">
        <v>89160</v>
      </c>
      <c r="G113" s="58">
        <v>91794</v>
      </c>
      <c r="H113" s="58">
        <v>97095</v>
      </c>
      <c r="I113" s="58">
        <v>94085</v>
      </c>
      <c r="J113" s="59">
        <v>99773</v>
      </c>
      <c r="K113" s="74" t="s">
        <v>173</v>
      </c>
      <c r="L113" s="20"/>
      <c r="M113" s="21"/>
    </row>
    <row r="114" spans="2:13" s="2" customFormat="1" ht="15" customHeight="1">
      <c r="B114" s="10"/>
      <c r="C114" s="48" t="s">
        <v>162</v>
      </c>
      <c r="D114" s="229"/>
      <c r="E114" s="65"/>
      <c r="F114" s="51">
        <v>88654</v>
      </c>
      <c r="G114" s="52">
        <v>91288</v>
      </c>
      <c r="H114" s="52">
        <v>96589</v>
      </c>
      <c r="I114" s="52">
        <v>93579</v>
      </c>
      <c r="J114" s="53">
        <v>99267</v>
      </c>
      <c r="K114" s="73" t="s">
        <v>169</v>
      </c>
      <c r="L114" s="20"/>
      <c r="M114" s="21"/>
    </row>
    <row r="115" spans="2:13" s="2" customFormat="1" ht="15" customHeight="1">
      <c r="B115" s="10"/>
      <c r="C115" s="48" t="s">
        <v>163</v>
      </c>
      <c r="D115" s="229"/>
      <c r="E115" s="65"/>
      <c r="F115" s="75">
        <v>214</v>
      </c>
      <c r="G115" s="76">
        <v>214</v>
      </c>
      <c r="H115" s="76">
        <v>214</v>
      </c>
      <c r="I115" s="76">
        <v>214</v>
      </c>
      <c r="J115" s="77">
        <v>214</v>
      </c>
      <c r="K115" s="73" t="s">
        <v>169</v>
      </c>
      <c r="L115" s="25"/>
      <c r="M115" s="21"/>
    </row>
    <row r="116" spans="2:13" s="2" customFormat="1" ht="15" customHeight="1" thickBot="1">
      <c r="B116" s="10"/>
      <c r="C116" s="49" t="s">
        <v>164</v>
      </c>
      <c r="D116" s="229"/>
      <c r="E116" s="65"/>
      <c r="F116" s="60">
        <v>292</v>
      </c>
      <c r="G116" s="61">
        <v>292</v>
      </c>
      <c r="H116" s="61">
        <v>292</v>
      </c>
      <c r="I116" s="61">
        <v>292</v>
      </c>
      <c r="J116" s="62">
        <v>292</v>
      </c>
      <c r="K116" s="73" t="s">
        <v>169</v>
      </c>
      <c r="L116" s="20"/>
      <c r="M116" s="21"/>
    </row>
    <row r="117" spans="2:13" s="2" customFormat="1" ht="15" customHeight="1" thickBot="1">
      <c r="B117" s="10"/>
      <c r="C117" s="72" t="s">
        <v>165</v>
      </c>
      <c r="D117" s="236" t="s">
        <v>71</v>
      </c>
      <c r="E117" s="158"/>
      <c r="F117" s="57">
        <v>86989</v>
      </c>
      <c r="G117" s="58">
        <v>89869</v>
      </c>
      <c r="H117" s="58">
        <v>91254</v>
      </c>
      <c r="I117" s="58">
        <v>89553</v>
      </c>
      <c r="J117" s="59">
        <v>90289</v>
      </c>
      <c r="K117" s="74" t="s">
        <v>171</v>
      </c>
      <c r="L117" s="20"/>
      <c r="M117" s="21"/>
    </row>
    <row r="118" spans="2:13" s="2" customFormat="1" ht="15" customHeight="1" thickBot="1">
      <c r="B118" s="10"/>
      <c r="C118" s="72" t="s">
        <v>166</v>
      </c>
      <c r="D118" s="236" t="s">
        <v>71</v>
      </c>
      <c r="E118" s="158"/>
      <c r="F118" s="57">
        <v>7260</v>
      </c>
      <c r="G118" s="58">
        <v>4215</v>
      </c>
      <c r="H118" s="58">
        <v>3398</v>
      </c>
      <c r="I118" s="58">
        <v>8426</v>
      </c>
      <c r="J118" s="59">
        <v>6658</v>
      </c>
      <c r="K118" s="74" t="s">
        <v>170</v>
      </c>
      <c r="L118" s="20"/>
      <c r="M118" s="21"/>
    </row>
    <row r="119" spans="2:13" s="2" customFormat="1" ht="15" customHeight="1" thickBot="1">
      <c r="B119" s="10"/>
      <c r="C119" s="72" t="s">
        <v>167</v>
      </c>
      <c r="D119" s="236" t="s">
        <v>40</v>
      </c>
      <c r="E119" s="158"/>
      <c r="F119" s="54">
        <v>1456</v>
      </c>
      <c r="G119" s="55">
        <v>1369</v>
      </c>
      <c r="H119" s="55">
        <v>2258</v>
      </c>
      <c r="I119" s="55">
        <v>2451</v>
      </c>
      <c r="J119" s="56">
        <v>1986</v>
      </c>
      <c r="K119" s="74" t="s">
        <v>170</v>
      </c>
      <c r="L119" s="20"/>
      <c r="M119" s="21"/>
    </row>
    <row r="120" spans="2:13" s="2" customFormat="1" ht="15" customHeight="1" thickBot="1">
      <c r="B120" s="10"/>
      <c r="C120" s="72" t="s">
        <v>168</v>
      </c>
      <c r="D120" s="237" t="s">
        <v>227</v>
      </c>
      <c r="E120" s="159"/>
      <c r="F120" s="78">
        <f>F108+F113+F117+F118+F119</f>
        <v>498195</v>
      </c>
      <c r="G120" s="79">
        <f>G108+G113+G117+G118+G119</f>
        <v>480151</v>
      </c>
      <c r="H120" s="79">
        <f>H108+H113+H117+H118+H119</f>
        <v>492664</v>
      </c>
      <c r="I120" s="79">
        <f>I108+I113+I117+I118+I119</f>
        <v>494774</v>
      </c>
      <c r="J120" s="80">
        <f>J108+J113+J117+J118+J119</f>
        <v>488621</v>
      </c>
      <c r="K120" s="30" t="s">
        <v>37</v>
      </c>
      <c r="L120" s="20"/>
      <c r="M120" s="21"/>
    </row>
    <row r="121" spans="2:12" s="2" customFormat="1" ht="9.75" customHeight="1">
      <c r="B121" s="10"/>
      <c r="C121" s="10"/>
      <c r="D121" s="213"/>
      <c r="E121" s="10"/>
      <c r="F121" s="39"/>
      <c r="G121" s="39"/>
      <c r="H121" s="39"/>
      <c r="I121" s="39"/>
      <c r="J121" s="39"/>
      <c r="K121" s="28"/>
      <c r="L121" s="4"/>
    </row>
    <row r="122" spans="2:14" s="2" customFormat="1" ht="15" customHeight="1" thickBot="1">
      <c r="B122" s="12" t="s">
        <v>174</v>
      </c>
      <c r="C122" s="31"/>
      <c r="D122" s="214"/>
      <c r="E122" s="31"/>
      <c r="F122" s="184" t="s">
        <v>148</v>
      </c>
      <c r="G122" s="185" t="s">
        <v>149</v>
      </c>
      <c r="H122" s="185" t="s">
        <v>150</v>
      </c>
      <c r="I122" s="185" t="s">
        <v>14</v>
      </c>
      <c r="J122" s="186" t="s">
        <v>15</v>
      </c>
      <c r="K122" s="189" t="s">
        <v>175</v>
      </c>
      <c r="L122" s="14"/>
      <c r="M122" s="3"/>
      <c r="N122" s="5"/>
    </row>
    <row r="123" spans="2:12" s="2" customFormat="1" ht="15" customHeight="1">
      <c r="B123" s="10"/>
      <c r="C123" s="12" t="s">
        <v>158</v>
      </c>
      <c r="D123" s="253"/>
      <c r="E123" s="254"/>
      <c r="F123" s="255">
        <f>F108/F$120</f>
        <v>0.6289304388843726</v>
      </c>
      <c r="G123" s="256">
        <f>G108/G$120</f>
        <v>0.6100247630432927</v>
      </c>
      <c r="H123" s="256">
        <f>H108/H$120</f>
        <v>0.606212347563451</v>
      </c>
      <c r="I123" s="256">
        <f>I108/I$120</f>
        <v>0.6068609102337633</v>
      </c>
      <c r="J123" s="257">
        <f>J108/J$120</f>
        <v>0.5933330741003764</v>
      </c>
      <c r="K123" s="258">
        <f>SUM(F108:J108)/SUM($F$120:$J$120)</f>
        <v>0.6091362264988867</v>
      </c>
      <c r="L123" s="100" t="s">
        <v>20</v>
      </c>
    </row>
    <row r="124" spans="2:13" s="2" customFormat="1" ht="15" customHeight="1">
      <c r="B124" s="10"/>
      <c r="C124" s="72" t="s">
        <v>1</v>
      </c>
      <c r="D124" s="239"/>
      <c r="E124" s="161"/>
      <c r="F124" s="259">
        <f>F113/F$120</f>
        <v>0.17896606750368832</v>
      </c>
      <c r="G124" s="260">
        <f>G113/G$120</f>
        <v>0.1911773587892142</v>
      </c>
      <c r="H124" s="260">
        <f>H113/H$120</f>
        <v>0.19708158095578326</v>
      </c>
      <c r="I124" s="260">
        <f>I113/I$120</f>
        <v>0.1901575264666292</v>
      </c>
      <c r="J124" s="261">
        <f>J113/J$120</f>
        <v>0.20419302485975838</v>
      </c>
      <c r="K124" s="262">
        <f>SUM(F113:J113)/SUM($F$120:$J$120)</f>
        <v>0.1922694094902838</v>
      </c>
      <c r="L124" s="100" t="s">
        <v>20</v>
      </c>
      <c r="M124" s="21"/>
    </row>
    <row r="125" spans="2:13" s="2" customFormat="1" ht="15" customHeight="1">
      <c r="B125" s="10"/>
      <c r="C125" s="72" t="s">
        <v>165</v>
      </c>
      <c r="D125" s="239"/>
      <c r="E125" s="161"/>
      <c r="F125" s="259">
        <f aca="true" t="shared" si="0" ref="F125:J128">F117/F$120</f>
        <v>0.1746083360932968</v>
      </c>
      <c r="G125" s="260">
        <f t="shared" si="0"/>
        <v>0.18716820333603387</v>
      </c>
      <c r="H125" s="260">
        <f t="shared" si="0"/>
        <v>0.18522563044996185</v>
      </c>
      <c r="I125" s="260">
        <f t="shared" si="0"/>
        <v>0.18099778888947277</v>
      </c>
      <c r="J125" s="261">
        <f t="shared" si="0"/>
        <v>0.18478329830277454</v>
      </c>
      <c r="K125" s="262">
        <f>SUM(F117:J117)/SUM($F$120:$J$120)</f>
        <v>0.1825102214182256</v>
      </c>
      <c r="L125" s="100" t="s">
        <v>20</v>
      </c>
      <c r="M125" s="21"/>
    </row>
    <row r="126" spans="2:13" s="2" customFormat="1" ht="15" customHeight="1">
      <c r="B126" s="10"/>
      <c r="C126" s="72" t="s">
        <v>166</v>
      </c>
      <c r="D126" s="239"/>
      <c r="E126" s="161"/>
      <c r="F126" s="259">
        <f t="shared" si="0"/>
        <v>0.01457260711167314</v>
      </c>
      <c r="G126" s="260">
        <f t="shared" si="0"/>
        <v>0.008778488433846852</v>
      </c>
      <c r="H126" s="260">
        <f t="shared" si="0"/>
        <v>0.00689719565464495</v>
      </c>
      <c r="I126" s="260">
        <f t="shared" si="0"/>
        <v>0.017029997534227747</v>
      </c>
      <c r="J126" s="261">
        <f t="shared" si="0"/>
        <v>0.0136261028486291</v>
      </c>
      <c r="K126" s="262">
        <f>SUM(F118:J118)/SUM($F$120:$J$120)</f>
        <v>0.012205402123936351</v>
      </c>
      <c r="L126" s="100" t="s">
        <v>20</v>
      </c>
      <c r="M126" s="21"/>
    </row>
    <row r="127" spans="2:13" s="2" customFormat="1" ht="15" customHeight="1" thickBot="1">
      <c r="B127" s="10"/>
      <c r="C127" s="72" t="s">
        <v>167</v>
      </c>
      <c r="D127" s="239"/>
      <c r="E127" s="161"/>
      <c r="F127" s="263">
        <f t="shared" si="0"/>
        <v>0.0029225504069691588</v>
      </c>
      <c r="G127" s="264">
        <f t="shared" si="0"/>
        <v>0.0028511863976124177</v>
      </c>
      <c r="H127" s="264">
        <f t="shared" si="0"/>
        <v>0.004583245376159005</v>
      </c>
      <c r="I127" s="264">
        <f t="shared" si="0"/>
        <v>0.00495377687590698</v>
      </c>
      <c r="J127" s="265">
        <f t="shared" si="0"/>
        <v>0.004064499888461609</v>
      </c>
      <c r="K127" s="266">
        <f>SUM(F119:J119)/SUM($F$120:$J$120)</f>
        <v>0.003878740468667559</v>
      </c>
      <c r="L127" s="100" t="s">
        <v>20</v>
      </c>
      <c r="M127" s="21"/>
    </row>
    <row r="128" spans="2:13" s="2" customFormat="1" ht="15" customHeight="1" thickBot="1">
      <c r="B128" s="10"/>
      <c r="C128" s="157" t="s">
        <v>168</v>
      </c>
      <c r="D128" s="238"/>
      <c r="E128" s="160"/>
      <c r="F128" s="82">
        <f t="shared" si="0"/>
        <v>1</v>
      </c>
      <c r="G128" s="83">
        <f t="shared" si="0"/>
        <v>1</v>
      </c>
      <c r="H128" s="83">
        <f t="shared" si="0"/>
        <v>1</v>
      </c>
      <c r="I128" s="83">
        <f t="shared" si="0"/>
        <v>1</v>
      </c>
      <c r="J128" s="93">
        <f t="shared" si="0"/>
        <v>1</v>
      </c>
      <c r="K128" s="94">
        <f>SUM(F120:J120)/SUM($F$120:$J$120)</f>
        <v>1</v>
      </c>
      <c r="L128" s="100" t="s">
        <v>20</v>
      </c>
      <c r="M128" s="21"/>
    </row>
    <row r="129" spans="2:12" s="2" customFormat="1" ht="15" customHeight="1">
      <c r="B129" s="10"/>
      <c r="C129" s="31"/>
      <c r="D129" s="214"/>
      <c r="E129" s="31"/>
      <c r="F129" s="95"/>
      <c r="G129" s="95"/>
      <c r="H129" s="95"/>
      <c r="I129" s="95"/>
      <c r="J129" s="95"/>
      <c r="K129" s="28"/>
      <c r="L129" s="4"/>
    </row>
    <row r="130" spans="2:14" s="2" customFormat="1" ht="15" customHeight="1" thickBot="1">
      <c r="B130" s="12" t="s">
        <v>223</v>
      </c>
      <c r="C130" s="31"/>
      <c r="D130" s="214"/>
      <c r="E130" s="31"/>
      <c r="F130" s="184" t="s">
        <v>148</v>
      </c>
      <c r="G130" s="185" t="s">
        <v>149</v>
      </c>
      <c r="H130" s="185" t="s">
        <v>150</v>
      </c>
      <c r="I130" s="185" t="s">
        <v>14</v>
      </c>
      <c r="J130" s="186" t="s">
        <v>15</v>
      </c>
      <c r="K130" s="190"/>
      <c r="L130" s="14"/>
      <c r="M130" s="3"/>
      <c r="N130" s="5"/>
    </row>
    <row r="131" spans="2:12" s="2" customFormat="1" ht="15" customHeight="1" thickBot="1">
      <c r="B131" s="10"/>
      <c r="C131" s="71" t="s">
        <v>0</v>
      </c>
      <c r="D131" s="236" t="s">
        <v>117</v>
      </c>
      <c r="E131" s="158"/>
      <c r="F131" s="57">
        <f>SUM(F132:F135)</f>
        <v>141132</v>
      </c>
      <c r="G131" s="58">
        <f>SUM(G132:G135)</f>
        <v>128555</v>
      </c>
      <c r="H131" s="58">
        <f>SUM(H132:H135)</f>
        <v>119238</v>
      </c>
      <c r="I131" s="58">
        <f>SUM(I132:I135)</f>
        <v>117142</v>
      </c>
      <c r="J131" s="59">
        <f>SUM(J132:J135)</f>
        <v>116271</v>
      </c>
      <c r="K131" s="74" t="s">
        <v>170</v>
      </c>
      <c r="L131" s="25"/>
    </row>
    <row r="132" spans="2:12" s="2" customFormat="1" ht="15" customHeight="1">
      <c r="B132" s="10"/>
      <c r="C132" s="48" t="s">
        <v>95</v>
      </c>
      <c r="D132" s="229"/>
      <c r="E132" s="65"/>
      <c r="F132" s="51">
        <v>112586</v>
      </c>
      <c r="G132" s="52">
        <v>98679</v>
      </c>
      <c r="H132" s="52">
        <v>92789</v>
      </c>
      <c r="I132" s="52">
        <v>88697</v>
      </c>
      <c r="J132" s="53">
        <v>89697</v>
      </c>
      <c r="K132" s="73" t="s">
        <v>169</v>
      </c>
      <c r="L132" s="4"/>
    </row>
    <row r="133" spans="2:12" s="2" customFormat="1" ht="15" customHeight="1">
      <c r="B133" s="10"/>
      <c r="C133" s="50" t="s">
        <v>96</v>
      </c>
      <c r="D133" s="232"/>
      <c r="E133" s="119"/>
      <c r="F133" s="75">
        <v>28546</v>
      </c>
      <c r="G133" s="76">
        <v>29876</v>
      </c>
      <c r="H133" s="76">
        <v>26449</v>
      </c>
      <c r="I133" s="76">
        <v>28445</v>
      </c>
      <c r="J133" s="77">
        <v>26574</v>
      </c>
      <c r="K133" s="73" t="s">
        <v>169</v>
      </c>
      <c r="L133" s="4"/>
    </row>
    <row r="134" spans="2:12" s="2" customFormat="1" ht="15" customHeight="1">
      <c r="B134" s="10"/>
      <c r="C134" s="50" t="s">
        <v>177</v>
      </c>
      <c r="D134" s="232"/>
      <c r="E134" s="119"/>
      <c r="F134" s="75"/>
      <c r="G134" s="76"/>
      <c r="H134" s="76"/>
      <c r="I134" s="76"/>
      <c r="J134" s="77"/>
      <c r="K134" s="73" t="s">
        <v>179</v>
      </c>
      <c r="L134" s="4"/>
    </row>
    <row r="135" spans="2:13" s="2" customFormat="1" ht="15" customHeight="1" thickBot="1">
      <c r="B135" s="10"/>
      <c r="C135" s="96" t="s">
        <v>178</v>
      </c>
      <c r="D135" s="229"/>
      <c r="E135" s="65"/>
      <c r="F135" s="60"/>
      <c r="G135" s="61"/>
      <c r="H135" s="61"/>
      <c r="I135" s="61"/>
      <c r="J135" s="62"/>
      <c r="K135" s="73" t="s">
        <v>169</v>
      </c>
      <c r="L135" s="25"/>
      <c r="M135" s="21"/>
    </row>
    <row r="136" spans="2:13" s="2" customFormat="1" ht="15" customHeight="1" thickBot="1">
      <c r="B136" s="10"/>
      <c r="C136" s="70" t="s">
        <v>180</v>
      </c>
      <c r="D136" s="236" t="s">
        <v>227</v>
      </c>
      <c r="E136" s="158"/>
      <c r="F136" s="57">
        <f>SUM(F137:F139)</f>
        <v>161876</v>
      </c>
      <c r="G136" s="58">
        <f>SUM(G137:G139)</f>
        <v>164085</v>
      </c>
      <c r="H136" s="58">
        <f>SUM(H137:H139)</f>
        <v>165396</v>
      </c>
      <c r="I136" s="58">
        <f>SUM(I137:I139)</f>
        <v>162306</v>
      </c>
      <c r="J136" s="59">
        <f>SUM(J137:J139)</f>
        <v>169091</v>
      </c>
      <c r="K136" s="74" t="s">
        <v>182</v>
      </c>
      <c r="L136" s="20"/>
      <c r="M136" s="21"/>
    </row>
    <row r="137" spans="2:13" s="2" customFormat="1" ht="15" customHeight="1">
      <c r="B137" s="10"/>
      <c r="C137" s="48" t="s">
        <v>181</v>
      </c>
      <c r="D137" s="229"/>
      <c r="E137" s="65"/>
      <c r="F137" s="51">
        <v>112680</v>
      </c>
      <c r="G137" s="52">
        <v>112576</v>
      </c>
      <c r="H137" s="52">
        <v>126562</v>
      </c>
      <c r="I137" s="52">
        <v>126346</v>
      </c>
      <c r="J137" s="53">
        <v>128965</v>
      </c>
      <c r="K137" s="73" t="s">
        <v>169</v>
      </c>
      <c r="L137" s="20"/>
      <c r="M137" s="21"/>
    </row>
    <row r="138" spans="2:13" s="2" customFormat="1" ht="15" customHeight="1">
      <c r="B138" s="10"/>
      <c r="C138" s="48" t="s">
        <v>183</v>
      </c>
      <c r="D138" s="229"/>
      <c r="E138" s="65"/>
      <c r="F138" s="75">
        <v>32656</v>
      </c>
      <c r="G138" s="76">
        <v>32967</v>
      </c>
      <c r="H138" s="76">
        <v>32147</v>
      </c>
      <c r="I138" s="76">
        <v>33106</v>
      </c>
      <c r="J138" s="77">
        <v>34562</v>
      </c>
      <c r="K138" s="73" t="s">
        <v>169</v>
      </c>
      <c r="L138" s="25"/>
      <c r="M138" s="21"/>
    </row>
    <row r="139" spans="2:13" s="2" customFormat="1" ht="15" customHeight="1" thickBot="1">
      <c r="B139" s="10"/>
      <c r="C139" s="49" t="s">
        <v>184</v>
      </c>
      <c r="D139" s="229"/>
      <c r="E139" s="65"/>
      <c r="F139" s="60">
        <v>16540</v>
      </c>
      <c r="G139" s="61">
        <v>18542</v>
      </c>
      <c r="H139" s="61">
        <v>6687</v>
      </c>
      <c r="I139" s="61">
        <v>2854</v>
      </c>
      <c r="J139" s="62">
        <v>5564</v>
      </c>
      <c r="K139" s="73" t="s">
        <v>169</v>
      </c>
      <c r="L139" s="20"/>
      <c r="M139" s="21"/>
    </row>
    <row r="140" spans="2:13" s="2" customFormat="1" ht="15" customHeight="1" thickBot="1">
      <c r="B140" s="10"/>
      <c r="C140" s="70" t="s">
        <v>185</v>
      </c>
      <c r="D140" s="236" t="s">
        <v>72</v>
      </c>
      <c r="E140" s="158"/>
      <c r="F140" s="51">
        <f>SUM(F141:F145)</f>
        <v>188611</v>
      </c>
      <c r="G140" s="52">
        <f>SUM(G141:G145)</f>
        <v>186590</v>
      </c>
      <c r="H140" s="52">
        <f>SUM(H141:H145)</f>
        <v>206473</v>
      </c>
      <c r="I140" s="52">
        <f>SUM(I141:I145)</f>
        <v>214129</v>
      </c>
      <c r="J140" s="53">
        <f>SUM(J141:J145)</f>
        <v>198814</v>
      </c>
      <c r="K140" s="74" t="s">
        <v>171</v>
      </c>
      <c r="L140" s="20"/>
      <c r="M140" s="21"/>
    </row>
    <row r="141" spans="2:13" s="2" customFormat="1" ht="15" customHeight="1">
      <c r="B141" s="10"/>
      <c r="C141" s="48" t="s">
        <v>186</v>
      </c>
      <c r="D141" s="229"/>
      <c r="E141" s="65"/>
      <c r="F141" s="51">
        <v>14962</v>
      </c>
      <c r="G141" s="52">
        <v>14259</v>
      </c>
      <c r="H141" s="52">
        <v>14269</v>
      </c>
      <c r="I141" s="52">
        <v>13256</v>
      </c>
      <c r="J141" s="53">
        <v>13362</v>
      </c>
      <c r="K141" s="73" t="s">
        <v>187</v>
      </c>
      <c r="L141" s="20"/>
      <c r="M141" s="21"/>
    </row>
    <row r="142" spans="2:13" s="2" customFormat="1" ht="15" customHeight="1">
      <c r="B142" s="10"/>
      <c r="C142" s="48" t="s">
        <v>188</v>
      </c>
      <c r="D142" s="229"/>
      <c r="E142" s="65"/>
      <c r="F142" s="75">
        <v>119862</v>
      </c>
      <c r="G142" s="76">
        <v>116354</v>
      </c>
      <c r="H142" s="76">
        <v>128967</v>
      </c>
      <c r="I142" s="76">
        <v>147896</v>
      </c>
      <c r="J142" s="77">
        <v>138793</v>
      </c>
      <c r="K142" s="73" t="s">
        <v>189</v>
      </c>
      <c r="L142" s="25"/>
      <c r="M142" s="21"/>
    </row>
    <row r="143" spans="2:13" s="2" customFormat="1" ht="15" customHeight="1">
      <c r="B143" s="10"/>
      <c r="C143" s="48" t="s">
        <v>190</v>
      </c>
      <c r="D143" s="229"/>
      <c r="E143" s="65"/>
      <c r="F143" s="75">
        <v>48696</v>
      </c>
      <c r="G143" s="76">
        <v>47456</v>
      </c>
      <c r="H143" s="76">
        <v>48746</v>
      </c>
      <c r="I143" s="76">
        <v>35698</v>
      </c>
      <c r="J143" s="77">
        <v>36547</v>
      </c>
      <c r="K143" s="73" t="s">
        <v>169</v>
      </c>
      <c r="L143" s="20"/>
      <c r="M143" s="21"/>
    </row>
    <row r="144" spans="2:13" s="2" customFormat="1" ht="15" customHeight="1">
      <c r="B144" s="10"/>
      <c r="C144" s="48" t="s">
        <v>193</v>
      </c>
      <c r="D144" s="229"/>
      <c r="E144" s="65"/>
      <c r="F144" s="75">
        <v>3635</v>
      </c>
      <c r="G144" s="76">
        <v>6365</v>
      </c>
      <c r="H144" s="76">
        <v>13245</v>
      </c>
      <c r="I144" s="76">
        <v>8426</v>
      </c>
      <c r="J144" s="77">
        <v>8867</v>
      </c>
      <c r="K144" s="73" t="s">
        <v>192</v>
      </c>
      <c r="L144" s="20"/>
      <c r="M144" s="21"/>
    </row>
    <row r="145" spans="2:13" s="2" customFormat="1" ht="15" customHeight="1" thickBot="1">
      <c r="B145" s="10"/>
      <c r="C145" s="49" t="s">
        <v>191</v>
      </c>
      <c r="D145" s="229"/>
      <c r="E145" s="65"/>
      <c r="F145" s="60">
        <v>1456</v>
      </c>
      <c r="G145" s="61">
        <v>2156</v>
      </c>
      <c r="H145" s="61">
        <v>1246</v>
      </c>
      <c r="I145" s="61">
        <v>8853</v>
      </c>
      <c r="J145" s="62">
        <v>1245</v>
      </c>
      <c r="K145" s="73" t="s">
        <v>169</v>
      </c>
      <c r="L145" s="20"/>
      <c r="M145" s="21"/>
    </row>
    <row r="146" spans="2:13" s="2" customFormat="1" ht="15" customHeight="1" thickBot="1">
      <c r="B146" s="10"/>
      <c r="C146" s="48" t="s">
        <v>194</v>
      </c>
      <c r="D146" s="236" t="s">
        <v>73</v>
      </c>
      <c r="E146" s="158"/>
      <c r="F146" s="75">
        <v>6576</v>
      </c>
      <c r="G146" s="76">
        <v>1488</v>
      </c>
      <c r="H146" s="76">
        <v>1697</v>
      </c>
      <c r="I146" s="76">
        <v>1437</v>
      </c>
      <c r="J146" s="77">
        <v>4528</v>
      </c>
      <c r="K146" s="74" t="s">
        <v>170</v>
      </c>
      <c r="L146" s="20"/>
      <c r="M146" s="21"/>
    </row>
    <row r="147" spans="2:13" s="2" customFormat="1" ht="15" customHeight="1" thickBot="1">
      <c r="B147" s="10"/>
      <c r="C147" s="72" t="s">
        <v>168</v>
      </c>
      <c r="D147" s="237" t="s">
        <v>227</v>
      </c>
      <c r="E147" s="159"/>
      <c r="F147" s="78">
        <f>F131+F136+F140+F146</f>
        <v>498195</v>
      </c>
      <c r="G147" s="79">
        <f>G131+G136+G140+G146</f>
        <v>480718</v>
      </c>
      <c r="H147" s="79">
        <f>H131+H136+H140+H146</f>
        <v>492804</v>
      </c>
      <c r="I147" s="79">
        <f>I131+I136+I140+I146</f>
        <v>495014</v>
      </c>
      <c r="J147" s="80">
        <f>J131+J136+J140+J146</f>
        <v>488704</v>
      </c>
      <c r="K147" s="30" t="s">
        <v>36</v>
      </c>
      <c r="L147" s="20"/>
      <c r="M147" s="21"/>
    </row>
    <row r="148" spans="2:12" s="2" customFormat="1" ht="9.75" customHeight="1">
      <c r="B148" s="10"/>
      <c r="C148" s="10"/>
      <c r="D148" s="213"/>
      <c r="E148" s="10"/>
      <c r="F148" s="39"/>
      <c r="G148" s="39"/>
      <c r="H148" s="39"/>
      <c r="I148" s="39"/>
      <c r="J148" s="39"/>
      <c r="K148" s="28"/>
      <c r="L148" s="4"/>
    </row>
    <row r="149" spans="2:14" s="2" customFormat="1" ht="15" customHeight="1" thickBot="1">
      <c r="B149" s="12" t="s">
        <v>224</v>
      </c>
      <c r="C149" s="31"/>
      <c r="D149" s="214"/>
      <c r="E149" s="31"/>
      <c r="F149" s="184" t="s">
        <v>148</v>
      </c>
      <c r="G149" s="185" t="s">
        <v>149</v>
      </c>
      <c r="H149" s="185" t="s">
        <v>150</v>
      </c>
      <c r="I149" s="185" t="s">
        <v>14</v>
      </c>
      <c r="J149" s="186" t="s">
        <v>15</v>
      </c>
      <c r="K149" s="247" t="s">
        <v>175</v>
      </c>
      <c r="L149" s="14"/>
      <c r="M149" s="3"/>
      <c r="N149" s="5"/>
    </row>
    <row r="150" spans="2:12" s="2" customFormat="1" ht="15" customHeight="1">
      <c r="B150" s="10"/>
      <c r="C150" s="12" t="s">
        <v>176</v>
      </c>
      <c r="D150" s="253"/>
      <c r="E150" s="254"/>
      <c r="F150" s="255">
        <f>F131/F$147</f>
        <v>0.28328666486014514</v>
      </c>
      <c r="G150" s="256">
        <f>G131/G$147</f>
        <v>0.26742289658386</v>
      </c>
      <c r="H150" s="256">
        <f>H131/H$147</f>
        <v>0.24195826332578468</v>
      </c>
      <c r="I150" s="256">
        <f>I131/I$147</f>
        <v>0.2366438120942034</v>
      </c>
      <c r="J150" s="257">
        <f>J131/J$147</f>
        <v>0.2379170213462546</v>
      </c>
      <c r="K150" s="258">
        <f>SUM(F131:J131)/SUM(F$147:J$147)</f>
        <v>0.2534532577730626</v>
      </c>
      <c r="L150" s="100" t="s">
        <v>20</v>
      </c>
    </row>
    <row r="151" spans="2:13" s="2" customFormat="1" ht="15" customHeight="1">
      <c r="B151" s="10"/>
      <c r="C151" s="72" t="s">
        <v>180</v>
      </c>
      <c r="D151" s="239"/>
      <c r="E151" s="161"/>
      <c r="F151" s="259">
        <f>F136/F$147</f>
        <v>0.3249249791748211</v>
      </c>
      <c r="G151" s="260">
        <f>G136/G$147</f>
        <v>0.34133317246285766</v>
      </c>
      <c r="H151" s="260">
        <f>H136/H$147</f>
        <v>0.33562227579321596</v>
      </c>
      <c r="I151" s="260">
        <f>I136/I$147</f>
        <v>0.32788163567091033</v>
      </c>
      <c r="J151" s="261">
        <f>J136/J$147</f>
        <v>0.34599880500261915</v>
      </c>
      <c r="K151" s="262">
        <f>SUM(F136:J136)/SUM(F$147:J$147)</f>
        <v>0.3350746405423072</v>
      </c>
      <c r="L151" s="100" t="s">
        <v>20</v>
      </c>
      <c r="M151" s="21"/>
    </row>
    <row r="152" spans="2:13" s="2" customFormat="1" ht="15" customHeight="1">
      <c r="B152" s="10"/>
      <c r="C152" s="72" t="s">
        <v>185</v>
      </c>
      <c r="D152" s="239"/>
      <c r="E152" s="161"/>
      <c r="F152" s="259">
        <f>F140/F$147</f>
        <v>0.37858870522586535</v>
      </c>
      <c r="G152" s="260">
        <f>G140/G$147</f>
        <v>0.388148561110672</v>
      </c>
      <c r="H152" s="260">
        <f>H140/H$147</f>
        <v>0.41897590116963335</v>
      </c>
      <c r="I152" s="260">
        <f>I140/I$147</f>
        <v>0.4325716040354414</v>
      </c>
      <c r="J152" s="261">
        <f>J140/J$147</f>
        <v>0.40681885149292824</v>
      </c>
      <c r="K152" s="262">
        <f>SUM(F140:J140)/SUM(F$147:J$147)</f>
        <v>0.40506753385856276</v>
      </c>
      <c r="L152" s="100" t="s">
        <v>20</v>
      </c>
      <c r="M152" s="21"/>
    </row>
    <row r="153" spans="2:13" s="2" customFormat="1" ht="15" customHeight="1" thickBot="1">
      <c r="B153" s="10"/>
      <c r="C153" s="70" t="s">
        <v>194</v>
      </c>
      <c r="D153" s="239"/>
      <c r="E153" s="161"/>
      <c r="F153" s="267">
        <f aca="true" t="shared" si="1" ref="F153:J154">F146/F$147</f>
        <v>0.013199650739168399</v>
      </c>
      <c r="G153" s="268">
        <f t="shared" si="1"/>
        <v>0.0030953698426104286</v>
      </c>
      <c r="H153" s="268">
        <f t="shared" si="1"/>
        <v>0.0034435597113659793</v>
      </c>
      <c r="I153" s="268">
        <f t="shared" si="1"/>
        <v>0.002902948199444864</v>
      </c>
      <c r="J153" s="269">
        <f t="shared" si="1"/>
        <v>0.00926532215819801</v>
      </c>
      <c r="K153" s="266">
        <f>SUM(F146:J146)/SUM(F$147:J$147)</f>
        <v>0.006404567826067479</v>
      </c>
      <c r="L153" s="100" t="s">
        <v>20</v>
      </c>
      <c r="M153" s="21"/>
    </row>
    <row r="154" spans="2:13" s="2" customFormat="1" ht="15" customHeight="1" thickBot="1">
      <c r="B154" s="10"/>
      <c r="C154" s="72" t="s">
        <v>168</v>
      </c>
      <c r="D154" s="239"/>
      <c r="E154" s="161"/>
      <c r="F154" s="82">
        <f t="shared" si="1"/>
        <v>1</v>
      </c>
      <c r="G154" s="83">
        <f t="shared" si="1"/>
        <v>1</v>
      </c>
      <c r="H154" s="83">
        <f t="shared" si="1"/>
        <v>1</v>
      </c>
      <c r="I154" s="83">
        <f t="shared" si="1"/>
        <v>1</v>
      </c>
      <c r="J154" s="93">
        <f t="shared" si="1"/>
        <v>1</v>
      </c>
      <c r="K154" s="94">
        <f>SUM(F147:J147)/SUM(F$147:J$147)</f>
        <v>1</v>
      </c>
      <c r="L154" s="100" t="s">
        <v>20</v>
      </c>
      <c r="M154" s="21"/>
    </row>
    <row r="155" spans="2:12" s="2" customFormat="1" ht="15" thickBot="1">
      <c r="B155" s="10"/>
      <c r="C155" s="10"/>
      <c r="D155" s="213"/>
      <c r="E155" s="10"/>
      <c r="L155" s="46"/>
    </row>
    <row r="156" spans="1:14" s="2" customFormat="1" ht="15" customHeight="1" thickBot="1">
      <c r="A156" s="248" t="s">
        <v>26</v>
      </c>
      <c r="B156" s="248"/>
      <c r="C156" s="175"/>
      <c r="D156" s="175"/>
      <c r="E156" s="249"/>
      <c r="F156" s="175"/>
      <c r="G156" s="176"/>
      <c r="H156" s="176"/>
      <c r="I156" s="176"/>
      <c r="J156" s="176"/>
      <c r="K156" s="176"/>
      <c r="L156" s="176"/>
      <c r="M156" s="251"/>
      <c r="N156" s="252"/>
    </row>
    <row r="157" spans="2:12" s="2" customFormat="1" ht="6" customHeight="1">
      <c r="B157" s="10"/>
      <c r="C157" s="10"/>
      <c r="D157" s="213"/>
      <c r="E157" s="10"/>
      <c r="F157" s="21"/>
      <c r="G157" s="21"/>
      <c r="H157" s="21"/>
      <c r="I157" s="21"/>
      <c r="J157" s="21"/>
      <c r="K157" s="21"/>
      <c r="L157" s="174"/>
    </row>
    <row r="158" spans="2:13" s="2" customFormat="1" ht="15" customHeight="1" thickBot="1">
      <c r="B158" s="12" t="s">
        <v>29</v>
      </c>
      <c r="C158" s="3"/>
      <c r="D158" s="214"/>
      <c r="E158" s="113"/>
      <c r="F158" s="184" t="s">
        <v>148</v>
      </c>
      <c r="G158" s="185" t="s">
        <v>149</v>
      </c>
      <c r="H158" s="185" t="s">
        <v>150</v>
      </c>
      <c r="I158" s="185" t="s">
        <v>14</v>
      </c>
      <c r="J158" s="186" t="s">
        <v>15</v>
      </c>
      <c r="K158" s="189" t="s">
        <v>175</v>
      </c>
      <c r="L158" s="202"/>
      <c r="M158" s="26"/>
    </row>
    <row r="159" spans="3:12" s="2" customFormat="1" ht="15" customHeight="1">
      <c r="C159" s="191" t="s">
        <v>27</v>
      </c>
      <c r="D159" s="121" t="s">
        <v>74</v>
      </c>
      <c r="E159" s="203" t="s">
        <v>75</v>
      </c>
      <c r="F159" s="84">
        <f>'データ入力見本'!F32/'データ入力見本'!$F$12</f>
        <v>0.05005229505191767</v>
      </c>
      <c r="G159" s="85">
        <f>'データ入力見本'!G32/'データ入力見本'!$F$12</f>
        <v>0.057691685625869335</v>
      </c>
      <c r="H159" s="85">
        <f>'データ入力見本'!H32/'データ入力見本'!$F$12</f>
        <v>0.06552516092858761</v>
      </c>
      <c r="I159" s="85">
        <f>'データ入力見本'!I32/'データ入力見本'!$F$12</f>
        <v>0.06226345923681572</v>
      </c>
      <c r="J159" s="86">
        <f>'データ入力見本'!J32/'データ入力見本'!$F$12</f>
        <v>0.07076544860528558</v>
      </c>
      <c r="K159" s="102">
        <f>SUM('データ入力見本'!F32:J32)/5/'データ入力見本'!$F$12</f>
        <v>0.06125960988969518</v>
      </c>
      <c r="L159" s="100" t="s">
        <v>20</v>
      </c>
    </row>
    <row r="160" spans="3:12" s="2" customFormat="1" ht="15" customHeight="1" thickBot="1">
      <c r="C160" s="141" t="s">
        <v>28</v>
      </c>
      <c r="D160" s="122" t="s">
        <v>74</v>
      </c>
      <c r="E160" s="204" t="s">
        <v>75</v>
      </c>
      <c r="F160" s="90">
        <f>'データ入力見本'!F32/'データ入力見本'!$F$13</f>
        <v>0.0290125</v>
      </c>
      <c r="G160" s="91">
        <f>'データ入力見本'!G32/'データ入力見本'!$F$13</f>
        <v>0.033440625</v>
      </c>
      <c r="H160" s="91">
        <f>'データ入力見本'!H32/'データ入力見本'!$F$13</f>
        <v>0.03798125</v>
      </c>
      <c r="I160" s="91">
        <f>'データ入力見本'!I32/'データ入力見本'!$F$13</f>
        <v>0.036090625</v>
      </c>
      <c r="J160" s="92">
        <f>'データ入力見本'!J32/'データ入力見本'!$F$13</f>
        <v>0.04101875</v>
      </c>
      <c r="K160" s="106">
        <f>SUM('データ入力見本'!F32:J32)/5/'データ入力見本'!$F$13</f>
        <v>0.03550875</v>
      </c>
      <c r="L160" s="100" t="s">
        <v>20</v>
      </c>
    </row>
    <row r="161" spans="3:12" s="2" customFormat="1" ht="15" customHeight="1" thickBot="1">
      <c r="C161" s="170" t="s">
        <v>30</v>
      </c>
      <c r="D161" s="121" t="s">
        <v>76</v>
      </c>
      <c r="E161" s="243"/>
      <c r="F161" s="109">
        <f>F32+F36</f>
        <v>9846</v>
      </c>
      <c r="G161" s="110">
        <f>G32+G36</f>
        <v>11319</v>
      </c>
      <c r="H161" s="110">
        <f>H32+H36</f>
        <v>13034</v>
      </c>
      <c r="I161" s="110">
        <f>I32+I36</f>
        <v>12395</v>
      </c>
      <c r="J161" s="111">
        <f>J32+J36</f>
        <v>14246</v>
      </c>
      <c r="K161" s="241">
        <f>SUM(F161:J161)/5</f>
        <v>12168</v>
      </c>
      <c r="L161" s="100" t="s">
        <v>147</v>
      </c>
    </row>
    <row r="162" spans="3:11" s="2" customFormat="1" ht="15" customHeight="1" thickBot="1">
      <c r="C162" s="50" t="s">
        <v>31</v>
      </c>
      <c r="D162" s="122" t="s">
        <v>76</v>
      </c>
      <c r="E162" s="244"/>
      <c r="F162" s="75">
        <v>14246</v>
      </c>
      <c r="G162" s="76">
        <v>14896</v>
      </c>
      <c r="H162" s="76">
        <v>16547</v>
      </c>
      <c r="I162" s="76">
        <v>16546</v>
      </c>
      <c r="J162" s="77">
        <v>18787</v>
      </c>
      <c r="K162" s="26" t="s">
        <v>268</v>
      </c>
    </row>
    <row r="163" spans="3:12" s="2" customFormat="1" ht="15" customHeight="1" thickBot="1">
      <c r="C163" s="50" t="s">
        <v>32</v>
      </c>
      <c r="D163" s="123" t="s">
        <v>48</v>
      </c>
      <c r="E163" s="245" t="s">
        <v>77</v>
      </c>
      <c r="F163" s="90">
        <f>F161/F162</f>
        <v>0.6911413730169872</v>
      </c>
      <c r="G163" s="91">
        <f>G161/G162</f>
        <v>0.7598684210526315</v>
      </c>
      <c r="H163" s="91">
        <f>H161/H162</f>
        <v>0.7876956548014746</v>
      </c>
      <c r="I163" s="91">
        <f>I161/I162</f>
        <v>0.7491236552641122</v>
      </c>
      <c r="J163" s="92">
        <f>J161/J162</f>
        <v>0.7582903071272689</v>
      </c>
      <c r="K163" s="242">
        <f>SUM(F161:J161)/SUM(F162:J162)</f>
        <v>0.7509071610179952</v>
      </c>
      <c r="L163" s="100" t="s">
        <v>20</v>
      </c>
    </row>
    <row r="164" spans="3:12" s="21" customFormat="1" ht="15" customHeight="1">
      <c r="C164" s="191" t="s">
        <v>214</v>
      </c>
      <c r="D164" s="192" t="s">
        <v>56</v>
      </c>
      <c r="E164" s="203" t="s">
        <v>78</v>
      </c>
      <c r="F164" s="84">
        <f>'データ入力見本'!F53/'データ入力見本'!$F$12</f>
        <v>0.5065611420808039</v>
      </c>
      <c r="G164" s="85">
        <f>'データ入力見本'!G53/'データ入力見本'!$F$12</f>
        <v>0.605846263329847</v>
      </c>
      <c r="H164" s="85">
        <f>'データ入力見本'!H53/'データ入力見本'!$F$12</f>
        <v>0.5139309705314686</v>
      </c>
      <c r="I164" s="85">
        <f>'データ入力見本'!I53/'データ入力見本'!$F$12</f>
        <v>0.5370594007094875</v>
      </c>
      <c r="J164" s="86">
        <f>'データ入力見本'!J53/'データ入力見本'!$F$12</f>
        <v>0.6078518055271018</v>
      </c>
      <c r="K164" s="102">
        <f>SUM('データ入力見本'!F53:J53)/5/'データ入力見本'!$F$12</f>
        <v>0.5542499164357418</v>
      </c>
      <c r="L164" s="100" t="s">
        <v>20</v>
      </c>
    </row>
    <row r="165" spans="3:12" s="2" customFormat="1" ht="15" customHeight="1" thickBot="1">
      <c r="C165" s="141" t="s">
        <v>215</v>
      </c>
      <c r="D165" s="193" t="s">
        <v>56</v>
      </c>
      <c r="E165" s="205" t="s">
        <v>79</v>
      </c>
      <c r="F165" s="90">
        <f>'データ入力見本'!F53/'データ入力見本'!$F$13</f>
        <v>0.293625</v>
      </c>
      <c r="G165" s="91">
        <f>'データ入力見本'!G53/'データ入力見本'!$F$13</f>
        <v>0.351175</v>
      </c>
      <c r="H165" s="91">
        <f>'データ入力見本'!H53/'データ入力見本'!$F$13</f>
        <v>0.297896875</v>
      </c>
      <c r="I165" s="91">
        <f>'データ入力見本'!I53/'データ入力見本'!$F$13</f>
        <v>0.311303125</v>
      </c>
      <c r="J165" s="92">
        <f>'データ入力見本'!J53/'データ入力見本'!$F$13</f>
        <v>0.3523375</v>
      </c>
      <c r="K165" s="106">
        <f>SUM('データ入力見本'!F53:J53)/5/'データ入力見本'!$F$13</f>
        <v>0.32126750000000004</v>
      </c>
      <c r="L165" s="100" t="s">
        <v>20</v>
      </c>
    </row>
    <row r="166" spans="2:12" s="2" customFormat="1" ht="14.25">
      <c r="B166" s="10"/>
      <c r="C166" s="10"/>
      <c r="D166" s="213"/>
      <c r="E166" s="206"/>
      <c r="L166" s="46"/>
    </row>
    <row r="167" spans="2:12" s="2" customFormat="1" ht="15" customHeight="1" thickBot="1">
      <c r="B167" s="12" t="s">
        <v>33</v>
      </c>
      <c r="C167" s="3"/>
      <c r="D167" s="214"/>
      <c r="E167" s="207"/>
      <c r="F167" s="184" t="s">
        <v>148</v>
      </c>
      <c r="G167" s="185" t="s">
        <v>149</v>
      </c>
      <c r="H167" s="185" t="s">
        <v>150</v>
      </c>
      <c r="I167" s="185" t="s">
        <v>14</v>
      </c>
      <c r="J167" s="186" t="s">
        <v>15</v>
      </c>
      <c r="K167" s="189" t="s">
        <v>175</v>
      </c>
      <c r="L167" s="26"/>
    </row>
    <row r="168" spans="3:12" s="2" customFormat="1" ht="15" thickBot="1">
      <c r="C168" s="191" t="s">
        <v>225</v>
      </c>
      <c r="D168" s="149" t="s">
        <v>80</v>
      </c>
      <c r="E168" s="208" t="s">
        <v>81</v>
      </c>
      <c r="F168" s="115">
        <f>'データ入力見本'!F53/'データ入力見本'!F92</f>
        <v>3613.846153846154</v>
      </c>
      <c r="G168" s="116">
        <f>'データ入力見本'!G53/'データ入力見本'!G92</f>
        <v>4495.04</v>
      </c>
      <c r="H168" s="116">
        <f>'データ入力見本'!H53/'データ入力見本'!H92</f>
        <v>3666.423076923077</v>
      </c>
      <c r="I168" s="116">
        <f>'データ入力見本'!I53/'データ入力見本'!I92</f>
        <v>3984.68</v>
      </c>
      <c r="J168" s="117">
        <f>'データ入力見本'!J53/'データ入力見本'!J92</f>
        <v>4336.461538461538</v>
      </c>
      <c r="K168" s="118">
        <f>SUM('データ入力見本'!F53:J53)/SUM('データ入力見本'!F92:J92)</f>
        <v>4015.84375</v>
      </c>
      <c r="L168" s="100" t="s">
        <v>147</v>
      </c>
    </row>
    <row r="169" spans="3:12" s="2" customFormat="1" ht="24">
      <c r="C169" s="191" t="s">
        <v>101</v>
      </c>
      <c r="D169" s="195" t="s">
        <v>82</v>
      </c>
      <c r="E169" s="209" t="s">
        <v>83</v>
      </c>
      <c r="F169" s="84">
        <f>('データ入力見本'!F113+'データ入力見本'!F117+'データ入力見本'!F118)/'データ入力見本'!F120</f>
        <v>0.36814701070865824</v>
      </c>
      <c r="G169" s="85">
        <f>('データ入力見本'!G113+'データ入力見本'!G117+'データ入力見本'!G118)/'データ入力見本'!G120</f>
        <v>0.38712405055909493</v>
      </c>
      <c r="H169" s="85">
        <f>('データ入力見本'!H113+'データ入力見本'!H117+'データ入力見本'!H118)/'データ入力見本'!H120</f>
        <v>0.38920440706039006</v>
      </c>
      <c r="I169" s="85">
        <f>('データ入力見本'!I113+'データ入力見本'!I117+'データ入力見本'!I118)/'データ入力見本'!I120</f>
        <v>0.3881853128903297</v>
      </c>
      <c r="J169" s="86">
        <f>('データ入力見本'!J113+'データ入力見本'!J117+'データ入力見本'!J118)/'データ入力見本'!J120</f>
        <v>0.40260242601116203</v>
      </c>
      <c r="K169" s="102">
        <f>SUM('データ入力見本'!F113:J113,'データ入力見本'!F117:J117,'データ入力見本'!F118:J118)/SUM('データ入力見本'!F120:J120)</f>
        <v>0.38698503303244575</v>
      </c>
      <c r="L169" s="100" t="s">
        <v>20</v>
      </c>
    </row>
    <row r="170" spans="3:12" s="2" customFormat="1" ht="24">
      <c r="C170" s="194" t="s">
        <v>102</v>
      </c>
      <c r="D170" s="201" t="s">
        <v>84</v>
      </c>
      <c r="E170" s="210" t="s">
        <v>85</v>
      </c>
      <c r="F170" s="87">
        <f>('データ入力見本'!F113+'データ入力見本'!F118)/'データ入力見本'!F120</f>
        <v>0.19353867461536145</v>
      </c>
      <c r="G170" s="88">
        <f>('データ入力見本'!G113+'データ入力見本'!G118)/'データ入力見本'!G120</f>
        <v>0.1999558472230611</v>
      </c>
      <c r="H170" s="88">
        <f>('データ入力見本'!H113+'データ入力見本'!H118)/'データ入力見本'!H120</f>
        <v>0.2039787766104282</v>
      </c>
      <c r="I170" s="88">
        <f>('データ入力見本'!I113+'データ入力見本'!I118)/'データ入力見本'!I120</f>
        <v>0.20718752400085697</v>
      </c>
      <c r="J170" s="89">
        <f>('データ入力見本'!J113+'データ入力見本'!J118)/'データ入力見本'!J120</f>
        <v>0.2178191277083875</v>
      </c>
      <c r="K170" s="105">
        <f>SUM('データ入力見本'!F113:J113,'データ入力見本'!F118:J118)/SUM('データ入力見本'!F120:J120)</f>
        <v>0.20447481161422015</v>
      </c>
      <c r="L170" s="100" t="s">
        <v>20</v>
      </c>
    </row>
    <row r="171" spans="3:12" s="2" customFormat="1" ht="15" thickBot="1">
      <c r="C171" s="141" t="s">
        <v>121</v>
      </c>
      <c r="D171" s="196" t="s">
        <v>86</v>
      </c>
      <c r="E171" s="211" t="s">
        <v>87</v>
      </c>
      <c r="F171" s="90">
        <f>'データ入力見本'!F117/'データ入力見本'!F140</f>
        <v>0.4612085191213662</v>
      </c>
      <c r="G171" s="91">
        <f>'データ入力見本'!G117/'データ入力見本'!G140</f>
        <v>0.48163888740018224</v>
      </c>
      <c r="H171" s="91">
        <f>'データ入力見本'!H117/'データ入力見本'!H140</f>
        <v>0.44196577760772593</v>
      </c>
      <c r="I171" s="91">
        <f>'データ入力見本'!I117/'データ入力見本'!I140</f>
        <v>0.41821985812290724</v>
      </c>
      <c r="J171" s="92">
        <f>'データ入力見本'!J117/'データ入力見本'!J140</f>
        <v>0.4541380385687125</v>
      </c>
      <c r="K171" s="106">
        <f>SUM('データ入力見本'!F117:J117)/SUM('データ入力見本'!F140:J140)</f>
        <v>0.45037838685644827</v>
      </c>
      <c r="L171" s="100" t="s">
        <v>20</v>
      </c>
    </row>
    <row r="172" spans="3:12" s="2" customFormat="1" ht="24">
      <c r="C172" s="191" t="s">
        <v>122</v>
      </c>
      <c r="D172" s="195" t="s">
        <v>88</v>
      </c>
      <c r="E172" s="209" t="s">
        <v>89</v>
      </c>
      <c r="F172" s="109">
        <f>'データ入力見本'!F147/'データ入力見本'!F53*1000</f>
        <v>5302.203065134099</v>
      </c>
      <c r="G172" s="110">
        <f>'データ入力見本'!G147/'データ入力見本'!G53*1000</f>
        <v>4277.763935359863</v>
      </c>
      <c r="H172" s="110">
        <f>'データ入力見本'!H147/'データ入力見本'!H53*1000</f>
        <v>5169.616163311549</v>
      </c>
      <c r="I172" s="110">
        <f>'データ入力見本'!I147/'データ入力見本'!I53*1000</f>
        <v>4969.171928486102</v>
      </c>
      <c r="J172" s="111">
        <f>'データ入力見本'!J147/'データ入力見本'!J53*1000</f>
        <v>4334.480434242736</v>
      </c>
      <c r="K172" s="112">
        <f>SUM('データ入力見本'!F147:J147)/SUM('データ入力見本'!F53:J53)*1000</f>
        <v>4776.850677395006</v>
      </c>
      <c r="L172" s="100" t="s">
        <v>92</v>
      </c>
    </row>
    <row r="173" spans="3:12" s="2" customFormat="1" ht="24.75" thickBot="1">
      <c r="C173" s="138" t="s">
        <v>123</v>
      </c>
      <c r="D173" s="196" t="s">
        <v>90</v>
      </c>
      <c r="E173" s="211" t="s">
        <v>91</v>
      </c>
      <c r="F173" s="197">
        <f>'データ入力見本'!F108/'データ入力見本'!F53*1000</f>
        <v>3334.716900808855</v>
      </c>
      <c r="G173" s="198">
        <f>'データ入力見本'!G108/'データ入力見本'!G53*1000</f>
        <v>2606.464013668399</v>
      </c>
      <c r="H173" s="198">
        <f>'データ入力見本'!H108/'データ入力見本'!H53*1000</f>
        <v>3132.994849308171</v>
      </c>
      <c r="I173" s="198">
        <f>'データ入力見本'!I108/'データ入力見本'!I53*1000</f>
        <v>3014.1341337321946</v>
      </c>
      <c r="J173" s="199">
        <f>'データ入力見本'!J108/'データ入力見本'!J53*1000</f>
        <v>2571.3538155887463</v>
      </c>
      <c r="K173" s="200">
        <f>SUM('データ入力見本'!F108:J108)/SUM('データ入力見本'!F53:J53)*1000</f>
        <v>2908.532220034706</v>
      </c>
      <c r="L173" s="100" t="s">
        <v>92</v>
      </c>
    </row>
    <row r="174" spans="2:12" s="2" customFormat="1" ht="14.25">
      <c r="B174" s="10"/>
      <c r="C174" s="10"/>
      <c r="D174" s="213"/>
      <c r="E174" s="10"/>
      <c r="L174" s="46"/>
    </row>
    <row r="175" spans="2:12" s="2" customFormat="1" ht="14.25">
      <c r="B175" s="10"/>
      <c r="C175" s="10"/>
      <c r="D175" s="213"/>
      <c r="E175" s="10"/>
      <c r="L175" s="46"/>
    </row>
    <row r="176" spans="2:12" s="2" customFormat="1" ht="14.25">
      <c r="B176" s="10"/>
      <c r="C176" s="10"/>
      <c r="D176" s="213"/>
      <c r="E176" s="10"/>
      <c r="L176" s="46"/>
    </row>
    <row r="177" spans="2:12" s="2" customFormat="1" ht="14.25">
      <c r="B177" s="10"/>
      <c r="C177" s="10"/>
      <c r="D177" s="213"/>
      <c r="E177" s="10"/>
      <c r="L177" s="46"/>
    </row>
    <row r="178" spans="2:12" s="2" customFormat="1" ht="14.25">
      <c r="B178" s="10"/>
      <c r="C178" s="10"/>
      <c r="D178" s="213"/>
      <c r="E178" s="10"/>
      <c r="L178" s="46"/>
    </row>
    <row r="179" spans="2:12" s="2" customFormat="1" ht="14.25">
      <c r="B179" s="10"/>
      <c r="C179" s="10"/>
      <c r="D179" s="213"/>
      <c r="E179" s="10"/>
      <c r="L179" s="46"/>
    </row>
    <row r="180" spans="2:12" s="2" customFormat="1" ht="14.25">
      <c r="B180" s="10"/>
      <c r="C180" s="10"/>
      <c r="D180" s="213"/>
      <c r="E180" s="10"/>
      <c r="L180" s="46"/>
    </row>
    <row r="181" spans="2:12" s="2" customFormat="1" ht="14.25">
      <c r="B181" s="10"/>
      <c r="C181" s="10"/>
      <c r="D181" s="213"/>
      <c r="E181" s="10"/>
      <c r="L181" s="46"/>
    </row>
    <row r="182" spans="2:12" s="2" customFormat="1" ht="14.25">
      <c r="B182" s="10"/>
      <c r="C182" s="10"/>
      <c r="D182" s="213"/>
      <c r="E182" s="10"/>
      <c r="L182" s="46"/>
    </row>
    <row r="183" spans="2:12" s="2" customFormat="1" ht="14.25">
      <c r="B183" s="10"/>
      <c r="C183" s="10"/>
      <c r="D183" s="213"/>
      <c r="E183" s="10"/>
      <c r="L183" s="46"/>
    </row>
    <row r="184" spans="2:12" s="2" customFormat="1" ht="14.25">
      <c r="B184" s="10"/>
      <c r="C184" s="10"/>
      <c r="D184" s="213"/>
      <c r="E184" s="10"/>
      <c r="L184" s="46"/>
    </row>
    <row r="185" spans="2:12" s="2" customFormat="1" ht="14.25">
      <c r="B185" s="10"/>
      <c r="C185" s="10"/>
      <c r="D185" s="213"/>
      <c r="E185" s="10"/>
      <c r="L185" s="46"/>
    </row>
    <row r="186" spans="2:12" s="2" customFormat="1" ht="14.25">
      <c r="B186" s="10"/>
      <c r="C186" s="10"/>
      <c r="D186" s="213"/>
      <c r="E186" s="10"/>
      <c r="L186" s="46"/>
    </row>
    <row r="187" spans="2:12" s="2" customFormat="1" ht="14.25">
      <c r="B187" s="10"/>
      <c r="C187" s="10"/>
      <c r="D187" s="213"/>
      <c r="E187" s="10"/>
      <c r="L187" s="46"/>
    </row>
    <row r="188" spans="2:12" s="2" customFormat="1" ht="14.25">
      <c r="B188" s="10"/>
      <c r="C188" s="10"/>
      <c r="D188" s="213"/>
      <c r="E188" s="10"/>
      <c r="L188" s="46"/>
    </row>
    <row r="189" spans="2:12" s="2" customFormat="1" ht="14.25">
      <c r="B189" s="10"/>
      <c r="C189" s="10"/>
      <c r="D189" s="213"/>
      <c r="E189" s="10"/>
      <c r="L189" s="46"/>
    </row>
    <row r="190" spans="2:12" s="2" customFormat="1" ht="14.25">
      <c r="B190" s="10"/>
      <c r="C190" s="10"/>
      <c r="D190" s="213"/>
      <c r="E190" s="10"/>
      <c r="L190" s="46"/>
    </row>
    <row r="191" spans="2:12" s="2" customFormat="1" ht="14.25">
      <c r="B191" s="10"/>
      <c r="C191" s="10"/>
      <c r="D191" s="213"/>
      <c r="E191" s="10"/>
      <c r="L191" s="46"/>
    </row>
    <row r="192" spans="2:12" s="2" customFormat="1" ht="14.25">
      <c r="B192" s="10"/>
      <c r="C192" s="10"/>
      <c r="D192" s="213"/>
      <c r="E192" s="10"/>
      <c r="L192" s="46"/>
    </row>
  </sheetData>
  <sheetProtection/>
  <mergeCells count="11">
    <mergeCell ref="F80:J80"/>
    <mergeCell ref="F84:J84"/>
    <mergeCell ref="F64:J64"/>
    <mergeCell ref="F68:J68"/>
    <mergeCell ref="F72:J72"/>
    <mergeCell ref="F20:I20"/>
    <mergeCell ref="F16:I16"/>
    <mergeCell ref="F22:I22"/>
    <mergeCell ref="I1:N1"/>
    <mergeCell ref="F18:I18"/>
    <mergeCell ref="F76:J76"/>
  </mergeCells>
  <printOptions horizontalCentered="1"/>
  <pageMargins left="0.7874015748031497" right="0.7874015748031497" top="0.9448818897637796" bottom="0.9448818897637796" header="0.5118110236220472" footer="0.5118110236220472"/>
  <pageSetup fitToHeight="4" horizontalDpi="600" verticalDpi="600" orientation="landscape" paperSize="8" r:id="rId2"/>
  <headerFooter alignWithMargins="0">
    <oddHeader>&amp;R&amp;10公立ホール・公立劇場の評価指針［データ入力見本］　　</oddHeader>
    <oddFooter>&amp;C&amp;"Arial,標準"&amp;P</oddFooter>
  </headerFooter>
  <rowBreaks count="3" manualBreakCount="3">
    <brk id="54" max="13" man="1"/>
    <brk id="104" max="13" man="1"/>
    <brk id="155" max="13" man="1"/>
  </rowBreaks>
  <drawing r:id="rId1"/>
</worksheet>
</file>

<file path=xl/worksheets/sheet3.xml><?xml version="1.0" encoding="utf-8"?>
<worksheet xmlns="http://schemas.openxmlformats.org/spreadsheetml/2006/main" xmlns:r="http://schemas.openxmlformats.org/officeDocument/2006/relationships">
  <dimension ref="A2:A2"/>
  <sheetViews>
    <sheetView zoomScalePageLayoutView="0" workbookViewId="0" topLeftCell="A1">
      <selection activeCell="A30" sqref="A30"/>
    </sheetView>
  </sheetViews>
  <sheetFormatPr defaultColWidth="8.875" defaultRowHeight="13.5"/>
  <cols>
    <col min="1" max="9" width="9.625" style="272" customWidth="1"/>
    <col min="10" max="16384" width="8.875" style="272" customWidth="1"/>
  </cols>
  <sheetData>
    <row r="2" ht="12.75">
      <c r="A2" s="271"/>
    </row>
  </sheetData>
  <sheetProtection/>
  <printOptions/>
  <pageMargins left="0.75" right="0.75" top="1" bottom="1" header="0.512" footer="0.512"/>
  <pageSetup horizontalDpi="600" verticalDpi="600" orientation="portrait" paperSize="9" r:id="rId2"/>
  <headerFooter alignWithMargins="0">
    <oddHeader>&amp;R&amp;10公立ホール・公立劇場の評価指針［グラフ見本］</oddHeader>
    <oddFooter>&amp;C&amp;"Arial,標準"&amp;P</oddFooter>
  </headerFooter>
  <drawing r:id="rId1"/>
</worksheet>
</file>

<file path=xl/worksheets/sheet4.xml><?xml version="1.0" encoding="utf-8"?>
<worksheet xmlns="http://schemas.openxmlformats.org/spreadsheetml/2006/main" xmlns:r="http://schemas.openxmlformats.org/officeDocument/2006/relationships">
  <dimension ref="A1:F52"/>
  <sheetViews>
    <sheetView zoomScalePageLayoutView="0" workbookViewId="0" topLeftCell="A1">
      <selection activeCell="A2" sqref="A2"/>
    </sheetView>
  </sheetViews>
  <sheetFormatPr defaultColWidth="9.00390625" defaultRowHeight="13.5"/>
  <cols>
    <col min="1" max="1" width="24.875" style="274" customWidth="1"/>
    <col min="2" max="6" width="8.75390625" style="274" customWidth="1"/>
  </cols>
  <sheetData>
    <row r="1" ht="13.5">
      <c r="A1" s="273" t="s">
        <v>263</v>
      </c>
    </row>
    <row r="3" ht="13.5">
      <c r="A3" s="273" t="s">
        <v>249</v>
      </c>
    </row>
    <row r="4" spans="1:6" ht="13.5">
      <c r="A4" s="275"/>
      <c r="B4" s="280">
        <v>2002</v>
      </c>
      <c r="C4" s="280">
        <v>2003</v>
      </c>
      <c r="D4" s="281" t="s">
        <v>247</v>
      </c>
      <c r="E4" s="281" t="s">
        <v>248</v>
      </c>
      <c r="F4" s="281" t="s">
        <v>246</v>
      </c>
    </row>
    <row r="5" spans="1:6" ht="13.5">
      <c r="A5" s="276" t="s">
        <v>238</v>
      </c>
      <c r="B5" s="285">
        <f>'データ入力見本'!F32</f>
        <v>9284</v>
      </c>
      <c r="C5" s="285">
        <f>'データ入力見本'!G32</f>
        <v>10701</v>
      </c>
      <c r="D5" s="285">
        <f>'データ入力見本'!H32</f>
        <v>12154</v>
      </c>
      <c r="E5" s="285">
        <f>'データ入力見本'!I32</f>
        <v>11549</v>
      </c>
      <c r="F5" s="285">
        <f>'データ入力見本'!J32</f>
        <v>13126</v>
      </c>
    </row>
    <row r="6" spans="1:6" ht="13.5">
      <c r="A6" s="278" t="s">
        <v>239</v>
      </c>
      <c r="B6" s="285">
        <f>'データ入力見本'!F36</f>
        <v>562</v>
      </c>
      <c r="C6" s="285">
        <f>'データ入力見本'!G36</f>
        <v>618</v>
      </c>
      <c r="D6" s="285">
        <f>'データ入力見本'!H36</f>
        <v>880</v>
      </c>
      <c r="E6" s="285">
        <f>'データ入力見本'!I36</f>
        <v>846</v>
      </c>
      <c r="F6" s="285">
        <f>'データ入力見本'!J36</f>
        <v>1120</v>
      </c>
    </row>
    <row r="7" spans="1:6" ht="13.5">
      <c r="A7" s="278" t="s">
        <v>243</v>
      </c>
      <c r="B7" s="285">
        <f>'データ入力見本'!F50</f>
        <v>82176</v>
      </c>
      <c r="C7" s="285">
        <f>'データ入力見本'!G50</f>
        <v>98924</v>
      </c>
      <c r="D7" s="285">
        <f>'データ入力見本'!H50</f>
        <v>79086</v>
      </c>
      <c r="E7" s="285">
        <f>'データ入力見本'!I50</f>
        <v>84286</v>
      </c>
      <c r="F7" s="285">
        <f>'データ入力見本'!J50</f>
        <v>96245</v>
      </c>
    </row>
    <row r="8" spans="1:6" ht="13.5">
      <c r="A8" s="279" t="s">
        <v>245</v>
      </c>
      <c r="B8" s="285">
        <f>'データ入力見本'!F53</f>
        <v>93960</v>
      </c>
      <c r="C8" s="285">
        <f>'データ入力見本'!G53</f>
        <v>112376</v>
      </c>
      <c r="D8" s="285">
        <f>'データ入力見本'!H53</f>
        <v>95327</v>
      </c>
      <c r="E8" s="285">
        <f>'データ入力見本'!I53</f>
        <v>99617</v>
      </c>
      <c r="F8" s="285">
        <f>'データ入力見本'!J53</f>
        <v>112748</v>
      </c>
    </row>
    <row r="10" ht="13.5">
      <c r="A10" s="273" t="s">
        <v>250</v>
      </c>
    </row>
    <row r="11" spans="1:6" ht="13.5">
      <c r="A11" s="275"/>
      <c r="B11" s="280">
        <v>2002</v>
      </c>
      <c r="C11" s="280">
        <v>2003</v>
      </c>
      <c r="D11" s="281" t="s">
        <v>247</v>
      </c>
      <c r="E11" s="281" t="s">
        <v>248</v>
      </c>
      <c r="F11" s="281" t="s">
        <v>246</v>
      </c>
    </row>
    <row r="12" spans="1:6" ht="13.5">
      <c r="A12" s="278" t="s">
        <v>240</v>
      </c>
      <c r="B12" s="285">
        <f>'データ入力見本'!F40</f>
        <v>426</v>
      </c>
      <c r="C12" s="285">
        <f>'データ入力見本'!G40</f>
        <v>488</v>
      </c>
      <c r="D12" s="285">
        <f>'データ入力見本'!H40</f>
        <v>681</v>
      </c>
      <c r="E12" s="285">
        <f>'データ入力見本'!I40</f>
        <v>647</v>
      </c>
      <c r="F12" s="285">
        <f>'データ入力見本'!J40</f>
        <v>731</v>
      </c>
    </row>
    <row r="13" spans="1:6" ht="13.5">
      <c r="A13" s="278" t="s">
        <v>241</v>
      </c>
      <c r="B13" s="285">
        <f>'データ入力見本'!F45</f>
        <v>271</v>
      </c>
      <c r="C13" s="285">
        <f>'データ入力見本'!G45</f>
        <v>324</v>
      </c>
      <c r="D13" s="285">
        <f>'データ入力見本'!H45</f>
        <v>386</v>
      </c>
      <c r="E13" s="285">
        <f>'データ入力見本'!I45</f>
        <v>412</v>
      </c>
      <c r="F13" s="285">
        <f>'データ入力見本'!J45</f>
        <v>408</v>
      </c>
    </row>
    <row r="14" spans="1:6" ht="13.5">
      <c r="A14" s="278" t="s">
        <v>242</v>
      </c>
      <c r="B14" s="285">
        <f>'データ入力見本'!F48</f>
        <v>0</v>
      </c>
      <c r="C14" s="285">
        <f>'データ入力見本'!G48</f>
        <v>0</v>
      </c>
      <c r="D14" s="285">
        <f>'データ入力見本'!H48</f>
        <v>486</v>
      </c>
      <c r="E14" s="285">
        <f>'データ入力見本'!I48</f>
        <v>621</v>
      </c>
      <c r="F14" s="285">
        <f>'データ入力見本'!J48</f>
        <v>0</v>
      </c>
    </row>
    <row r="15" spans="1:6" ht="13.5">
      <c r="A15" s="278" t="s">
        <v>244</v>
      </c>
      <c r="B15" s="285">
        <f>'データ入力見本'!F51</f>
        <v>1241</v>
      </c>
      <c r="C15" s="285">
        <f>'データ入力見本'!G51</f>
        <v>1321</v>
      </c>
      <c r="D15" s="285">
        <f>'データ入力見本'!H51</f>
        <v>1654</v>
      </c>
      <c r="E15" s="285">
        <f>'データ入力見本'!I51</f>
        <v>1256</v>
      </c>
      <c r="F15" s="285">
        <f>'データ入力見本'!J51</f>
        <v>1118</v>
      </c>
    </row>
    <row r="17" ht="13.5">
      <c r="A17" s="273" t="s">
        <v>251</v>
      </c>
    </row>
    <row r="18" spans="1:6" ht="13.5">
      <c r="A18" s="275"/>
      <c r="B18" s="280">
        <v>2002</v>
      </c>
      <c r="C18" s="280">
        <v>2003</v>
      </c>
      <c r="D18" s="281" t="s">
        <v>247</v>
      </c>
      <c r="E18" s="281" t="s">
        <v>248</v>
      </c>
      <c r="F18" s="281" t="s">
        <v>246</v>
      </c>
    </row>
    <row r="19" spans="1:6" ht="13.5">
      <c r="A19" s="282" t="str">
        <f>'データ入力見本'!F64</f>
        <v>メインホール「地域」</v>
      </c>
      <c r="B19" s="283">
        <f>'データ入力見本'!F67</f>
        <v>0.8051948051948052</v>
      </c>
      <c r="C19" s="283">
        <f>'データ入力見本'!G67</f>
        <v>0.8733766233766234</v>
      </c>
      <c r="D19" s="283">
        <f>'データ入力見本'!H67</f>
        <v>0.7875816993464052</v>
      </c>
      <c r="E19" s="283">
        <f>'データ入力見本'!I67</f>
        <v>0.7171052631578947</v>
      </c>
      <c r="F19" s="283">
        <f>'データ入力見本'!J67</f>
        <v>0.7712418300653595</v>
      </c>
    </row>
    <row r="20" spans="1:6" ht="13.5">
      <c r="A20" s="282" t="str">
        <f>'データ入力見本'!F68</f>
        <v>演劇・ダンス劇場「創造」</v>
      </c>
      <c r="B20" s="283">
        <f>'データ入力見本'!F71</f>
        <v>0.6753246753246753</v>
      </c>
      <c r="C20" s="283">
        <f>'データ入力見本'!G71</f>
        <v>0.6298701298701299</v>
      </c>
      <c r="D20" s="283">
        <f>'データ入力見本'!H71</f>
        <v>0.5947712418300654</v>
      </c>
      <c r="E20" s="283">
        <f>'データ入力見本'!I71</f>
        <v>0.8658536585365854</v>
      </c>
      <c r="F20" s="283">
        <f>'データ入力見本'!J71</f>
        <v>0.6928104575163399</v>
      </c>
    </row>
    <row r="21" spans="1:6" ht="13.5">
      <c r="A21" s="282" t="str">
        <f>'データ入力見本'!F72</f>
        <v>リハーサル室A</v>
      </c>
      <c r="B21" s="283">
        <f>'データ入力見本'!F75</f>
        <v>0.7824675324675324</v>
      </c>
      <c r="C21" s="283">
        <f>'データ入力見本'!G75</f>
        <v>0.7077922077922078</v>
      </c>
      <c r="D21" s="283">
        <f>'データ入力見本'!H75</f>
        <v>0.7712418300653595</v>
      </c>
      <c r="E21" s="283">
        <f>'データ入力見本'!I75</f>
        <v>0.9802631578947368</v>
      </c>
      <c r="F21" s="283">
        <f>'データ入力見本'!J75</f>
        <v>0.8790849673202614</v>
      </c>
    </row>
    <row r="22" spans="1:6" ht="13.5">
      <c r="A22" s="282" t="str">
        <f>'データ入力見本'!F76</f>
        <v>リハーサル室B</v>
      </c>
      <c r="B22" s="283">
        <f>'データ入力見本'!F79</f>
        <v>0.6038961038961039</v>
      </c>
      <c r="C22" s="283">
        <f>'データ入力見本'!G79</f>
        <v>0.7824675324675324</v>
      </c>
      <c r="D22" s="283">
        <f>'データ入力見本'!H79</f>
        <v>0.7124183006535948</v>
      </c>
      <c r="E22" s="283">
        <f>'データ入力見本'!I79</f>
        <v>0.7763157894736842</v>
      </c>
      <c r="F22" s="283">
        <f>'データ入力見本'!J79</f>
        <v>0.9084967320261438</v>
      </c>
    </row>
    <row r="23" spans="1:6" ht="13.5">
      <c r="A23" s="284" t="str">
        <f>'データ入力見本'!F80</f>
        <v>会議室１</v>
      </c>
      <c r="B23" s="283">
        <f>'データ入力見本'!F83</f>
        <v>0.8733766233766234</v>
      </c>
      <c r="C23" s="283">
        <f>'データ入力見本'!G83</f>
        <v>0.7662337662337663</v>
      </c>
      <c r="D23" s="283">
        <f>'データ入力見本'!H83</f>
        <v>0.8790849673202614</v>
      </c>
      <c r="E23" s="283">
        <f>'データ入力見本'!I83</f>
        <v>0.7171052631578947</v>
      </c>
      <c r="F23" s="283">
        <f>'データ入力見本'!J83</f>
        <v>0.8594771241830066</v>
      </c>
    </row>
    <row r="24" spans="1:6" ht="13.5">
      <c r="A24" s="284" t="str">
        <f>'データ入力見本'!F84</f>
        <v>会議室２</v>
      </c>
      <c r="B24" s="283">
        <f>'データ入力見本'!F87</f>
        <v>0.5324675324675324</v>
      </c>
      <c r="C24" s="283">
        <f>'データ入力見本'!G87</f>
        <v>0.5909090909090909</v>
      </c>
      <c r="D24" s="283">
        <f>'データ入力見本'!H87</f>
        <v>0.6372549019607843</v>
      </c>
      <c r="E24" s="283">
        <f>'データ入力見本'!I87</f>
        <v>0.5460526315789473</v>
      </c>
      <c r="F24" s="283">
        <f>'データ入力見本'!J87</f>
        <v>0.5816993464052288</v>
      </c>
    </row>
    <row r="26" ht="13.5">
      <c r="A26" s="273" t="s">
        <v>252</v>
      </c>
    </row>
    <row r="27" spans="1:6" ht="13.5">
      <c r="A27" s="279"/>
      <c r="B27" s="280">
        <v>2002</v>
      </c>
      <c r="C27" s="280">
        <v>2003</v>
      </c>
      <c r="D27" s="281" t="s">
        <v>247</v>
      </c>
      <c r="E27" s="281" t="s">
        <v>248</v>
      </c>
      <c r="F27" s="281" t="s">
        <v>246</v>
      </c>
    </row>
    <row r="28" spans="1:6" ht="13.5">
      <c r="A28" s="277" t="s">
        <v>253</v>
      </c>
      <c r="B28" s="285">
        <f>'データ入力見本'!F108</f>
        <v>313330</v>
      </c>
      <c r="C28" s="285">
        <f>'データ入力見本'!G108</f>
        <v>292904</v>
      </c>
      <c r="D28" s="285">
        <f>'データ入力見本'!H108</f>
        <v>298659</v>
      </c>
      <c r="E28" s="285">
        <f>'データ入力見本'!I108</f>
        <v>300259</v>
      </c>
      <c r="F28" s="285">
        <f>'データ入力見本'!J108</f>
        <v>289915</v>
      </c>
    </row>
    <row r="29" spans="1:6" ht="13.5">
      <c r="A29" s="277" t="s">
        <v>254</v>
      </c>
      <c r="B29" s="285">
        <f>'データ入力見本'!F113</f>
        <v>89160</v>
      </c>
      <c r="C29" s="285">
        <f>'データ入力見本'!G113</f>
        <v>91794</v>
      </c>
      <c r="D29" s="285">
        <f>'データ入力見本'!H113</f>
        <v>97095</v>
      </c>
      <c r="E29" s="285">
        <f>'データ入力見本'!I113</f>
        <v>94085</v>
      </c>
      <c r="F29" s="285">
        <f>'データ入力見本'!J113</f>
        <v>99773</v>
      </c>
    </row>
    <row r="30" spans="1:6" ht="13.5">
      <c r="A30" s="286" t="s">
        <v>257</v>
      </c>
      <c r="B30" s="285">
        <f>'データ入力見本'!F117</f>
        <v>86989</v>
      </c>
      <c r="C30" s="285">
        <f>'データ入力見本'!G117</f>
        <v>89869</v>
      </c>
      <c r="D30" s="285">
        <f>'データ入力見本'!H117</f>
        <v>91254</v>
      </c>
      <c r="E30" s="285">
        <f>'データ入力見本'!I117</f>
        <v>89553</v>
      </c>
      <c r="F30" s="285">
        <f>'データ入力見本'!J117</f>
        <v>90289</v>
      </c>
    </row>
    <row r="31" spans="1:6" ht="13.5">
      <c r="A31" s="277" t="s">
        <v>255</v>
      </c>
      <c r="B31" s="285">
        <f>'データ入力見本'!F118</f>
        <v>7260</v>
      </c>
      <c r="C31" s="285">
        <f>'データ入力見本'!G118</f>
        <v>4215</v>
      </c>
      <c r="D31" s="285">
        <f>'データ入力見本'!H118</f>
        <v>3398</v>
      </c>
      <c r="E31" s="285">
        <f>'データ入力見本'!I118</f>
        <v>8426</v>
      </c>
      <c r="F31" s="285">
        <f>'データ入力見本'!J118</f>
        <v>6658</v>
      </c>
    </row>
    <row r="32" spans="1:6" ht="13.5">
      <c r="A32" s="277" t="s">
        <v>256</v>
      </c>
      <c r="B32" s="285">
        <f>'データ入力見本'!F119</f>
        <v>1456</v>
      </c>
      <c r="C32" s="285">
        <f>'データ入力見本'!G119</f>
        <v>1369</v>
      </c>
      <c r="D32" s="285">
        <f>'データ入力見本'!H119</f>
        <v>2258</v>
      </c>
      <c r="E32" s="285">
        <f>'データ入力見本'!I119</f>
        <v>2451</v>
      </c>
      <c r="F32" s="285">
        <f>'データ入力見本'!J119</f>
        <v>1986</v>
      </c>
    </row>
    <row r="34" ht="13.5">
      <c r="A34" s="273" t="s">
        <v>258</v>
      </c>
    </row>
    <row r="35" spans="1:6" ht="13.5">
      <c r="A35" s="279"/>
      <c r="B35" s="280">
        <v>2002</v>
      </c>
      <c r="C35" s="280">
        <v>2003</v>
      </c>
      <c r="D35" s="281" t="s">
        <v>247</v>
      </c>
      <c r="E35" s="281" t="s">
        <v>248</v>
      </c>
      <c r="F35" s="281" t="s">
        <v>246</v>
      </c>
    </row>
    <row r="36" spans="1:6" ht="13.5">
      <c r="A36" s="279" t="s">
        <v>259</v>
      </c>
      <c r="B36" s="285">
        <f>'データ入力見本'!F131</f>
        <v>141132</v>
      </c>
      <c r="C36" s="285">
        <f>'データ入力見本'!G131</f>
        <v>128555</v>
      </c>
      <c r="D36" s="285">
        <f>'データ入力見本'!H131</f>
        <v>119238</v>
      </c>
      <c r="E36" s="285">
        <f>'データ入力見本'!I131</f>
        <v>117142</v>
      </c>
      <c r="F36" s="285">
        <f>'データ入力見本'!J131</f>
        <v>116271</v>
      </c>
    </row>
    <row r="37" spans="1:6" ht="13.5">
      <c r="A37" s="279" t="s">
        <v>180</v>
      </c>
      <c r="B37" s="285">
        <f>'データ入力見本'!F136</f>
        <v>161876</v>
      </c>
      <c r="C37" s="285">
        <f>'データ入力見本'!G136</f>
        <v>164085</v>
      </c>
      <c r="D37" s="285">
        <f>'データ入力見本'!H136</f>
        <v>165396</v>
      </c>
      <c r="E37" s="285">
        <f>'データ入力見本'!I136</f>
        <v>162306</v>
      </c>
      <c r="F37" s="285">
        <f>'データ入力見本'!J136</f>
        <v>169091</v>
      </c>
    </row>
    <row r="38" spans="1:6" ht="13.5">
      <c r="A38" s="279" t="s">
        <v>185</v>
      </c>
      <c r="B38" s="285">
        <f>'データ入力見本'!F140</f>
        <v>188611</v>
      </c>
      <c r="C38" s="285">
        <f>'データ入力見本'!G140</f>
        <v>186590</v>
      </c>
      <c r="D38" s="285">
        <f>'データ入力見本'!H140</f>
        <v>206473</v>
      </c>
      <c r="E38" s="285">
        <f>'データ入力見本'!I140</f>
        <v>214129</v>
      </c>
      <c r="F38" s="285">
        <f>'データ入力見本'!J140</f>
        <v>198814</v>
      </c>
    </row>
    <row r="39" spans="1:6" ht="13.5">
      <c r="A39" s="279" t="s">
        <v>260</v>
      </c>
      <c r="B39" s="285">
        <f>'データ入力見本'!F146</f>
        <v>6576</v>
      </c>
      <c r="C39" s="285">
        <f>'データ入力見本'!G146</f>
        <v>1488</v>
      </c>
      <c r="D39" s="285">
        <f>'データ入力見本'!H146</f>
        <v>1697</v>
      </c>
      <c r="E39" s="285">
        <f>'データ入力見本'!I146</f>
        <v>1437</v>
      </c>
      <c r="F39" s="285">
        <f>'データ入力見本'!J146</f>
        <v>4528</v>
      </c>
    </row>
    <row r="41" ht="13.5">
      <c r="A41" s="274" t="s">
        <v>261</v>
      </c>
    </row>
    <row r="42" spans="1:2" ht="13.5">
      <c r="A42" s="277" t="s">
        <v>253</v>
      </c>
      <c r="B42" s="283">
        <f>'データ入力見本'!K123</f>
        <v>0.6091362264988867</v>
      </c>
    </row>
    <row r="43" spans="1:2" ht="13.5">
      <c r="A43" s="277" t="s">
        <v>254</v>
      </c>
      <c r="B43" s="283">
        <f>'データ入力見本'!K124</f>
        <v>0.1922694094902838</v>
      </c>
    </row>
    <row r="44" spans="1:2" ht="13.5">
      <c r="A44" s="286" t="s">
        <v>257</v>
      </c>
      <c r="B44" s="283">
        <f>'データ入力見本'!K125</f>
        <v>0.1825102214182256</v>
      </c>
    </row>
    <row r="45" spans="1:2" ht="13.5">
      <c r="A45" s="277" t="s">
        <v>255</v>
      </c>
      <c r="B45" s="283">
        <f>'データ入力見本'!K126</f>
        <v>0.012205402123936351</v>
      </c>
    </row>
    <row r="46" spans="1:2" ht="13.5">
      <c r="A46" s="277" t="s">
        <v>256</v>
      </c>
      <c r="B46" s="283">
        <f>'データ入力見本'!K127</f>
        <v>0.003878740468667559</v>
      </c>
    </row>
    <row r="48" ht="13.5">
      <c r="A48" s="273" t="s">
        <v>262</v>
      </c>
    </row>
    <row r="49" spans="1:2" ht="13.5">
      <c r="A49" s="279" t="s">
        <v>259</v>
      </c>
      <c r="B49" s="283">
        <f>'データ入力見本'!K150</f>
        <v>0.2534532577730626</v>
      </c>
    </row>
    <row r="50" spans="1:2" ht="13.5">
      <c r="A50" s="279" t="s">
        <v>180</v>
      </c>
      <c r="B50" s="283">
        <f>'データ入力見本'!K151</f>
        <v>0.3350746405423072</v>
      </c>
    </row>
    <row r="51" spans="1:2" ht="13.5">
      <c r="A51" s="279" t="s">
        <v>185</v>
      </c>
      <c r="B51" s="283">
        <f>'データ入力見本'!K152</f>
        <v>0.40506753385856276</v>
      </c>
    </row>
    <row r="52" spans="1:2" ht="13.5">
      <c r="A52" s="279" t="s">
        <v>260</v>
      </c>
      <c r="B52" s="283">
        <f>'データ入力見本'!K153</f>
        <v>0.006404567826067479</v>
      </c>
    </row>
  </sheetData>
  <sheetProtection/>
  <printOptions/>
  <pageMargins left="0.75" right="0.75" top="1" bottom="1" header="0.512" footer="0.512"/>
  <pageSetup horizontalDpi="600" verticalDpi="600" orientation="portrait" paperSize="9" r:id="rId1"/>
  <headerFooter alignWithMargins="0">
    <oddHeader>&amp;R&amp;10公立ホール・公立劇場の評価指針［グラフ作成用データ］</oddHeader>
    <oddFooter>&amp;C&amp;"Arial,標準"&amp;P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（株）ニッセイ基礎研究所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吉本　光宏</dc:creator>
  <cp:keywords/>
  <dc:description/>
  <cp:lastModifiedBy>user_jafra023</cp:lastModifiedBy>
  <cp:lastPrinted>2007-05-08T05:59:37Z</cp:lastPrinted>
  <dcterms:created xsi:type="dcterms:W3CDTF">2006-01-12T05:22:34Z</dcterms:created>
  <dcterms:modified xsi:type="dcterms:W3CDTF">2015-05-26T01:05:34Z</dcterms:modified>
  <cp:category/>
  <cp:version/>
  <cp:contentType/>
  <cp:contentStatus/>
</cp:coreProperties>
</file>